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17400" windowHeight="12216"/>
  </bookViews>
  <sheets>
    <sheet name="15 дс" sheetId="1" r:id="rId1"/>
    <sheet name="16 дс" sheetId="2" r:id="rId2"/>
    <sheet name="19 дс" sheetId="5" r:id="rId3"/>
    <sheet name="23 дс" sheetId="6" r:id="rId4"/>
    <sheet name="30 дс" sheetId="4" r:id="rId5"/>
  </sheets>
  <calcPr calcId="125725"/>
</workbook>
</file>

<file path=xl/calcChain.xml><?xml version="1.0" encoding="utf-8"?>
<calcChain xmlns="http://schemas.openxmlformats.org/spreadsheetml/2006/main">
  <c r="F6" i="2"/>
  <c r="F6" i="4" s="1"/>
  <c r="K6" s="1"/>
  <c r="F7" i="2"/>
  <c r="F7" i="4"/>
  <c r="K7" s="1"/>
  <c r="F8" i="2"/>
  <c r="F8" i="4" s="1"/>
  <c r="K8" s="1"/>
  <c r="F9" i="2"/>
  <c r="F9" i="4"/>
  <c r="K9" s="1"/>
  <c r="F10" i="2"/>
  <c r="F10" i="4" s="1"/>
  <c r="K10" s="1"/>
  <c r="F11" i="2"/>
  <c r="F11" i="4"/>
  <c r="K11" s="1"/>
  <c r="F12" i="2"/>
  <c r="F12" i="4" s="1"/>
  <c r="K12" s="1"/>
  <c r="F13" i="2"/>
  <c r="F13" i="4"/>
  <c r="K13" s="1"/>
  <c r="K14"/>
  <c r="E6" i="2"/>
  <c r="E6" i="4"/>
  <c r="F25" s="1"/>
  <c r="H24"/>
  <c r="H25"/>
  <c r="I24"/>
  <c r="I25"/>
  <c r="J24"/>
  <c r="J25"/>
  <c r="E7" i="2"/>
  <c r="E7" i="4"/>
  <c r="E8" i="2"/>
  <c r="E8" i="4"/>
  <c r="E9" i="2"/>
  <c r="E9" i="4"/>
  <c r="E10" i="2"/>
  <c r="E10" i="4"/>
  <c r="E11" i="2"/>
  <c r="E11" i="4"/>
  <c r="E12" i="2"/>
  <c r="E12" i="4"/>
  <c r="E13" i="2"/>
  <c r="E13" i="4"/>
  <c r="F6" i="6"/>
  <c r="K6"/>
  <c r="K23" s="1"/>
  <c r="F7"/>
  <c r="K7"/>
  <c r="F8"/>
  <c r="K8"/>
  <c r="F9"/>
  <c r="K9"/>
  <c r="F10"/>
  <c r="K10"/>
  <c r="F11"/>
  <c r="K11"/>
  <c r="F12"/>
  <c r="K12"/>
  <c r="F13"/>
  <c r="K13"/>
  <c r="E6"/>
  <c r="F24" s="1"/>
  <c r="K24" s="1"/>
  <c r="H23"/>
  <c r="H24"/>
  <c r="I23"/>
  <c r="I24"/>
  <c r="J23"/>
  <c r="J24"/>
  <c r="E7"/>
  <c r="E8"/>
  <c r="E9"/>
  <c r="E10"/>
  <c r="E11"/>
  <c r="E12"/>
  <c r="E13"/>
  <c r="F6" i="5"/>
  <c r="K6" s="1"/>
  <c r="F7"/>
  <c r="K7" s="1"/>
  <c r="F8"/>
  <c r="K8" s="1"/>
  <c r="F9"/>
  <c r="K9" s="1"/>
  <c r="F10"/>
  <c r="K10" s="1"/>
  <c r="F11"/>
  <c r="K11" s="1"/>
  <c r="F12"/>
  <c r="K12" s="1"/>
  <c r="F13"/>
  <c r="K13" s="1"/>
  <c r="E6"/>
  <c r="F24"/>
  <c r="H23"/>
  <c r="H24"/>
  <c r="I23"/>
  <c r="I24"/>
  <c r="J23"/>
  <c r="J24"/>
  <c r="E7"/>
  <c r="E8"/>
  <c r="E9"/>
  <c r="E10"/>
  <c r="E11"/>
  <c r="E12"/>
  <c r="E13"/>
  <c r="K6" i="2"/>
  <c r="K7"/>
  <c r="K23" s="1"/>
  <c r="K8"/>
  <c r="K9"/>
  <c r="K10"/>
  <c r="K11"/>
  <c r="K12"/>
  <c r="K13"/>
  <c r="F24"/>
  <c r="H23"/>
  <c r="H24"/>
  <c r="I23"/>
  <c r="I24"/>
  <c r="J23"/>
  <c r="J24"/>
  <c r="K7" i="1"/>
  <c r="K8"/>
  <c r="K9"/>
  <c r="K10"/>
  <c r="K11"/>
  <c r="K12"/>
  <c r="K13"/>
  <c r="K6"/>
  <c r="H24"/>
  <c r="K24" s="1"/>
  <c r="K25" s="1"/>
  <c r="K28" s="1"/>
  <c r="K32" s="1"/>
  <c r="I24"/>
  <c r="J24"/>
  <c r="H23"/>
  <c r="I23"/>
  <c r="J23"/>
  <c r="G24" i="4"/>
  <c r="G25"/>
  <c r="K25" s="1"/>
  <c r="K23"/>
  <c r="K22"/>
  <c r="K21"/>
  <c r="K20"/>
  <c r="K19"/>
  <c r="K18"/>
  <c r="K17"/>
  <c r="K16"/>
  <c r="K15"/>
  <c r="G23" i="6"/>
  <c r="G24"/>
  <c r="K22"/>
  <c r="K21"/>
  <c r="K20"/>
  <c r="K19"/>
  <c r="K18"/>
  <c r="K17"/>
  <c r="K16"/>
  <c r="K15"/>
  <c r="K14"/>
  <c r="G23" i="5"/>
  <c r="G24"/>
  <c r="K24" s="1"/>
  <c r="K22"/>
  <c r="K21"/>
  <c r="K20"/>
  <c r="K19"/>
  <c r="K18"/>
  <c r="K17"/>
  <c r="K16"/>
  <c r="K15"/>
  <c r="K14"/>
  <c r="G23" i="2"/>
  <c r="G24"/>
  <c r="K24" s="1"/>
  <c r="K22"/>
  <c r="K21"/>
  <c r="K20"/>
  <c r="K19"/>
  <c r="K18"/>
  <c r="K17"/>
  <c r="K16"/>
  <c r="K15"/>
  <c r="K14"/>
  <c r="G23" i="1"/>
  <c r="G24"/>
  <c r="K22"/>
  <c r="K20"/>
  <c r="K19"/>
  <c r="K18"/>
  <c r="K17"/>
  <c r="F24"/>
  <c r="K21"/>
  <c r="K16"/>
  <c r="K15"/>
  <c r="K14"/>
  <c r="K23"/>
  <c r="K25" i="2" l="1"/>
  <c r="K28" s="1"/>
  <c r="K32" s="1"/>
  <c r="K23" i="5"/>
  <c r="K25" s="1"/>
  <c r="K28" s="1"/>
  <c r="K32" s="1"/>
  <c r="K25" i="6"/>
  <c r="K28" s="1"/>
  <c r="K32" s="1"/>
  <c r="K24" i="4"/>
  <c r="K26" s="1"/>
  <c r="K29" s="1"/>
  <c r="K33" s="1"/>
</calcChain>
</file>

<file path=xl/sharedStrings.xml><?xml version="1.0" encoding="utf-8"?>
<sst xmlns="http://schemas.openxmlformats.org/spreadsheetml/2006/main" count="215" uniqueCount="50">
  <si>
    <t>ИТОГО</t>
  </si>
  <si>
    <t>Наименование норматива по расходам бюджета ПК</t>
  </si>
  <si>
    <t>в т.ч на ЗП</t>
  </si>
  <si>
    <t>численность</t>
  </si>
  <si>
    <t>сумма</t>
  </si>
  <si>
    <t>размер норматива</t>
  </si>
  <si>
    <t>начальное общее образование</t>
  </si>
  <si>
    <t>основное общее образование</t>
  </si>
  <si>
    <t>среднее общее образование</t>
  </si>
  <si>
    <t xml:space="preserve">Расходы на предоставление государственных гарантий на получение общедоступного бесплатного начального, основного, среднего общего образования обучающимися в образовательных организациях на дому по медицинским заключениям в расчете на 1 обучающегося в год </t>
  </si>
  <si>
    <t>Материальные затраты</t>
  </si>
  <si>
    <t>ИТОГО ФОТ</t>
  </si>
  <si>
    <t>администрирование</t>
  </si>
  <si>
    <t>в том числе доп.фин-е по критерию "малокомплектность"</t>
  </si>
  <si>
    <t>отклонение</t>
  </si>
  <si>
    <t xml:space="preserve">Расходы на предоставление государственных гарантий на получение общедоступного бесплатного начального, основного, среднего общего образования в общеобразовательных организациях для обучающихся с ограниченными возможностями здоровья в классах совместно с другими обучающимися  </t>
  </si>
  <si>
    <t>нач.общ.образ. Город</t>
  </si>
  <si>
    <t>нач.общ.образ. Село</t>
  </si>
  <si>
    <t>осн.общ.образ. Село</t>
  </si>
  <si>
    <t>осн.общ.образ. Город</t>
  </si>
  <si>
    <t>сред. Общ. Образ.город</t>
  </si>
  <si>
    <t>Расходы на предоставление государственных гарантий на получение общедоступного бесплатного начального, основного, среднего общего образования в общеобразовательных организациях для обучающихся с расстройствами аутистического спектра в классах совместно с другими обучающимися</t>
  </si>
  <si>
    <r>
      <t xml:space="preserve">Расходы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 общеобразовательных организациях в расчете на 1 ребенка в год </t>
    </r>
    <r>
      <rPr>
        <b/>
        <sz val="12"/>
        <color indexed="8"/>
        <rFont val="Calibri"/>
        <family val="2"/>
        <charset val="204"/>
      </rPr>
      <t xml:space="preserve">Общеразвивающей направленности с пребыванием до 12 часов </t>
    </r>
  </si>
  <si>
    <t>дети в возрасте от 3 до 7  лет</t>
  </si>
  <si>
    <t>дети в возрасте до 3  лет</t>
  </si>
  <si>
    <r>
      <t>Расходы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структурных подразделениях муниципальных дошкольных образовательных организаций, с численностью</t>
    </r>
    <r>
      <rPr>
        <b/>
        <sz val="12"/>
        <color indexed="8"/>
        <rFont val="Calibri"/>
        <family val="2"/>
        <charset val="204"/>
      </rPr>
      <t xml:space="preserve"> менее 110</t>
    </r>
    <r>
      <rPr>
        <sz val="11"/>
        <color theme="1"/>
        <rFont val="Calibri"/>
        <family val="2"/>
        <scheme val="minor"/>
      </rPr>
      <t xml:space="preserve"> воспитанников в расчете на 1 ребенка в год </t>
    </r>
    <r>
      <rPr>
        <b/>
        <sz val="12"/>
        <color indexed="8"/>
        <rFont val="Calibri"/>
        <family val="2"/>
        <charset val="204"/>
      </rPr>
      <t>Общеразвивающей направленности с пребыванием до 12 часов</t>
    </r>
  </si>
  <si>
    <t>дети в возрасте до 3    лет</t>
  </si>
  <si>
    <t>Лимиты  2025г первоначально</t>
  </si>
  <si>
    <t>Лимиты учреждения на 2025 г</t>
  </si>
  <si>
    <t>Лимиты 2025г первоначально</t>
  </si>
  <si>
    <t>Лимиты  2025 г первоначально</t>
  </si>
  <si>
    <r>
      <t xml:space="preserve">Расходы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 общеобразовательных организациях в расчете на 1 ребенка в год </t>
    </r>
    <r>
      <rPr>
        <b/>
        <sz val="11"/>
        <color indexed="8"/>
        <rFont val="Calibri"/>
        <family val="2"/>
        <charset val="204"/>
      </rPr>
      <t>Компенсирующей направленности с ОВЗ с пребыванием до 12 часов</t>
    </r>
    <r>
      <rPr>
        <sz val="11"/>
        <color theme="1"/>
        <rFont val="Calibri"/>
        <family val="2"/>
        <scheme val="minor"/>
      </rPr>
      <t xml:space="preserve"> </t>
    </r>
  </si>
  <si>
    <t>дети в возрасте до 3  лет (сельская местность)</t>
  </si>
  <si>
    <t>дети в возрасте от 3 до 7  лет (сельская местность)</t>
  </si>
  <si>
    <t>1 кв</t>
  </si>
  <si>
    <t>2 кв</t>
  </si>
  <si>
    <t>3 кв</t>
  </si>
  <si>
    <t>4 кв</t>
  </si>
  <si>
    <t>Дополнительное финансирование по критерию "малокомплектность"</t>
  </si>
  <si>
    <t>дети в возрасте до 3  лет (сельская местность</t>
  </si>
  <si>
    <t>Приложение 1</t>
  </si>
  <si>
    <t>Объем нормативных затрат на оказание муниципальных услуг и материальных затрат из средств субвенции в дошкольных учреждениях Александровского муниципального округа на 2025 год и плановый период 2026 и 2027 годов МБДОУ "Детский сад № 16" (Приказ Министерства образования и науки Пермского края от 19.09.2025 № 26-01-06-1028 "О внесении изменений в нормативы  для расчета межбюджетных трансфертов, предоставляемых из бюджета Пермского края бюджетам муниципальных образований Пермского края на 2025 год и плановый период 2026 и 2027 годов, утвержденные приказом Министерства образования и науки Пермского края от 07 октября 2024 г № 26-01-06-1016")</t>
  </si>
  <si>
    <t>Объем нормативных затрат на оказание муниципальных услуг и материальных затрат из средств субвенции в дошкольных учреждениях Александровского муниципального округа на 2025 год и плановый период 2026 и 2027 годов МБДОУ "Детский сад № 15" (Приказ Министерства образования и науки Пермского края от 19.09.2025 № 26-01-06-1028 «О внесении изменений в нормативы для расчета межбюджетных трансфертов, предоставляемых из бюджета Пермского края бюджетам муниципальных образований Пермского края на 2025 год и на плановый период 2026 и 2027 годов, утвержденные приказом Министерства образования и науки Пермского края от 07 октября 2024 г. № 26-01-06-1016»)</t>
  </si>
  <si>
    <t>Приложение 2</t>
  </si>
  <si>
    <t>Объем нормативных затрат на оказание муниципальных услуг и материальных затрат из средств субвенции в дошкольных учреждениях Александровского муниципального округа на 2025 год и плановый период 2026 и 2027 годов МБДОУ "Детский сад № 19" (Приказ Министерства образования и науки Пермского края от 19.09.2025 № 26-01-06-1028 «О внесении изменений в нормативы для расчета межбюджетных трансфертов, предоставляемых из бюджета Пермского края бюджетам муниципальных образований Пермского края на 2025 год и на плановый период 2026 и 2027 годов, утвержденные приказом Министерства образования и науки Пермского края от 07 октября 2024 г. № 26-01-06-1016»)</t>
  </si>
  <si>
    <t>Приложение 3</t>
  </si>
  <si>
    <t>Объем нормативных затрат на оказание муниципальных услуг и материальных затрат из средств субвенции в дошкольных учреждениях Александровского муниципального округа на 2025 год и плановый период 2026 и 2027 годов МБДОУ "Детский сад № 23" (Приказ Министерства образования и науки Пермского края от 19.09.2025 № 26-01-06-1028 «О внесении изменений в нормативы для расчета межбюджетных трансфертов, предоставляемых из бюджета Пермского края бюджетам муниципальных образований Пермского края на 2025 год и на плановый период 2026 и 2027 годов, утвержденные приказом Министерства образования и науки Пермского края от 07 октября 2024 г. № 26-01-06-1016»)</t>
  </si>
  <si>
    <t>Приложение 4</t>
  </si>
  <si>
    <t>Объем нормативных затрат на оказание муниципальных услуг и материальных затрат из средств субвенции в дошкольных учреждениях Александровского муниципального округа на 2025 год и плановый период 2026 и 2027 годов МБДОУ "Детский сад № 30" (Приказ Министерства образования и науки Пермского края от 19.09.2025 № 26-01-06-1028 «О внесении изменений в нормативы для расчета межбюджетных трансфертов, предоставляемых из бюджета Пермского края бюджетам муниципальных образований Пермского края на 2025 год и на плановый период 2026 и 2027 годов, утвержденные приказом Министерства образования и науки Пермского края от 07 октября 2024 г. № 26-01-06-1016»)</t>
  </si>
  <si>
    <t>Приложение 5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</si>
</sst>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#,##0\ _₽"/>
  </numFmts>
  <fonts count="4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10" fontId="0" fillId="0" borderId="1" xfId="0" applyNumberFormat="1" applyBorder="1"/>
    <xf numFmtId="1" fontId="0" fillId="0" borderId="1" xfId="0" applyNumberFormat="1" applyBorder="1"/>
    <xf numFmtId="3" fontId="0" fillId="0" borderId="1" xfId="0" applyNumberFormat="1" applyBorder="1"/>
    <xf numFmtId="3" fontId="1" fillId="0" borderId="1" xfId="0" applyNumberFormat="1" applyFont="1" applyBorder="1"/>
    <xf numFmtId="2" fontId="0" fillId="0" borderId="1" xfId="0" applyNumberFormat="1" applyBorder="1"/>
    <xf numFmtId="165" fontId="1" fillId="2" borderId="1" xfId="0" applyNumberFormat="1" applyFont="1" applyFill="1" applyBorder="1"/>
    <xf numFmtId="165" fontId="0" fillId="0" borderId="0" xfId="0" applyNumberForma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C1:M33"/>
  <sheetViews>
    <sheetView tabSelected="1" workbookViewId="0">
      <selection activeCell="C35" sqref="C35"/>
    </sheetView>
  </sheetViews>
  <sheetFormatPr defaultRowHeight="14.4"/>
  <cols>
    <col min="3" max="3" width="49.6640625" customWidth="1"/>
    <col min="4" max="4" width="15.109375" customWidth="1"/>
    <col min="5" max="5" width="12.33203125" customWidth="1"/>
    <col min="6" max="6" width="12" customWidth="1"/>
    <col min="7" max="10" width="12.88671875" customWidth="1"/>
    <col min="11" max="11" width="14" customWidth="1"/>
  </cols>
  <sheetData>
    <row r="1" spans="3:11">
      <c r="K1" t="s">
        <v>40</v>
      </c>
    </row>
    <row r="2" spans="3:11" ht="86.25" customHeight="1">
      <c r="C2" s="30" t="s">
        <v>42</v>
      </c>
      <c r="D2" s="30"/>
      <c r="E2" s="30"/>
      <c r="F2" s="30"/>
      <c r="G2" s="30"/>
      <c r="H2" s="30"/>
      <c r="I2" s="30"/>
      <c r="J2" s="30"/>
      <c r="K2" s="30"/>
    </row>
    <row r="4" spans="3:11" ht="30" customHeight="1">
      <c r="C4" s="35" t="s">
        <v>1</v>
      </c>
      <c r="D4" s="36"/>
      <c r="E4" s="39" t="s">
        <v>5</v>
      </c>
      <c r="F4" s="19" t="s">
        <v>2</v>
      </c>
      <c r="G4" s="32" t="s">
        <v>3</v>
      </c>
      <c r="H4" s="33"/>
      <c r="I4" s="33"/>
      <c r="J4" s="34"/>
      <c r="K4" s="19" t="s">
        <v>4</v>
      </c>
    </row>
    <row r="5" spans="3:11">
      <c r="C5" s="37"/>
      <c r="D5" s="38"/>
      <c r="E5" s="40"/>
      <c r="F5" s="20"/>
      <c r="G5" s="18" t="s">
        <v>34</v>
      </c>
      <c r="H5" s="18" t="s">
        <v>35</v>
      </c>
      <c r="I5" s="18" t="s">
        <v>36</v>
      </c>
      <c r="J5" s="18" t="s">
        <v>37</v>
      </c>
      <c r="K5" s="20"/>
    </row>
    <row r="6" spans="3:11" ht="61.5" customHeight="1">
      <c r="C6" s="27" t="s">
        <v>22</v>
      </c>
      <c r="D6" s="2" t="s">
        <v>24</v>
      </c>
      <c r="E6" s="3">
        <v>132690</v>
      </c>
      <c r="F6" s="3">
        <v>131545</v>
      </c>
      <c r="G6" s="4">
        <v>55</v>
      </c>
      <c r="H6" s="4">
        <v>47</v>
      </c>
      <c r="I6" s="4">
        <v>55</v>
      </c>
      <c r="J6" s="4">
        <v>50</v>
      </c>
      <c r="K6" s="3">
        <f>(G6/12*3+H6/12*3+I6/12*3+J6/12*3)*F6</f>
        <v>6807453.75</v>
      </c>
    </row>
    <row r="7" spans="3:11" ht="61.5" customHeight="1">
      <c r="C7" s="28"/>
      <c r="D7" s="2" t="s">
        <v>32</v>
      </c>
      <c r="E7" s="3">
        <v>160451</v>
      </c>
      <c r="F7" s="3">
        <v>159306</v>
      </c>
      <c r="G7" s="4"/>
      <c r="H7" s="4"/>
      <c r="I7" s="4"/>
      <c r="J7" s="4"/>
      <c r="K7" s="3">
        <f t="shared" ref="K7:K13" si="0">(G7/12*3+H7/12*3+I7/12*3+J7/12*3)*F7</f>
        <v>0</v>
      </c>
    </row>
    <row r="8" spans="3:11" ht="61.5" customHeight="1">
      <c r="C8" s="28"/>
      <c r="D8" s="2" t="s">
        <v>23</v>
      </c>
      <c r="E8" s="3">
        <v>90898</v>
      </c>
      <c r="F8" s="3">
        <v>89753</v>
      </c>
      <c r="G8" s="4">
        <v>178</v>
      </c>
      <c r="H8" s="4">
        <v>192</v>
      </c>
      <c r="I8" s="4">
        <v>183</v>
      </c>
      <c r="J8" s="4">
        <v>173</v>
      </c>
      <c r="K8" s="3">
        <f t="shared" si="0"/>
        <v>16290169.5</v>
      </c>
    </row>
    <row r="9" spans="3:11" ht="61.5" customHeight="1">
      <c r="C9" s="29"/>
      <c r="D9" s="2" t="s">
        <v>33</v>
      </c>
      <c r="E9" s="3">
        <v>110937</v>
      </c>
      <c r="F9" s="3">
        <v>109792</v>
      </c>
      <c r="G9" s="4"/>
      <c r="H9" s="4"/>
      <c r="I9" s="4"/>
      <c r="J9" s="4"/>
      <c r="K9" s="3">
        <f t="shared" si="0"/>
        <v>0</v>
      </c>
    </row>
    <row r="10" spans="3:11" ht="73.5" customHeight="1">
      <c r="C10" s="31" t="s">
        <v>25</v>
      </c>
      <c r="D10" s="2" t="s">
        <v>24</v>
      </c>
      <c r="E10" s="3">
        <v>158733</v>
      </c>
      <c r="F10" s="3">
        <v>157588</v>
      </c>
      <c r="G10" s="4"/>
      <c r="H10" s="4"/>
      <c r="I10" s="4"/>
      <c r="J10" s="4"/>
      <c r="K10" s="3">
        <f t="shared" si="0"/>
        <v>0</v>
      </c>
    </row>
    <row r="11" spans="3:11" ht="93.75" customHeight="1">
      <c r="C11" s="31"/>
      <c r="D11" s="2" t="s">
        <v>23</v>
      </c>
      <c r="E11" s="3">
        <v>108673</v>
      </c>
      <c r="F11" s="3">
        <v>107528</v>
      </c>
      <c r="G11" s="4"/>
      <c r="H11" s="4"/>
      <c r="I11" s="4"/>
      <c r="J11" s="4"/>
      <c r="K11" s="3">
        <f t="shared" si="0"/>
        <v>0</v>
      </c>
    </row>
    <row r="12" spans="3:11" ht="63" customHeight="1">
      <c r="C12" s="21" t="s">
        <v>31</v>
      </c>
      <c r="D12" s="2" t="s">
        <v>26</v>
      </c>
      <c r="E12" s="3">
        <v>214757</v>
      </c>
      <c r="F12" s="3">
        <v>213612</v>
      </c>
      <c r="G12" s="4"/>
      <c r="H12" s="4"/>
      <c r="I12" s="4"/>
      <c r="J12" s="4"/>
      <c r="K12" s="3">
        <f t="shared" si="0"/>
        <v>0</v>
      </c>
    </row>
    <row r="13" spans="3:11" ht="59.25" customHeight="1">
      <c r="C13" s="23"/>
      <c r="D13" s="2" t="s">
        <v>23</v>
      </c>
      <c r="E13" s="3">
        <v>191685</v>
      </c>
      <c r="F13" s="3">
        <v>190540</v>
      </c>
      <c r="G13" s="4">
        <v>11</v>
      </c>
      <c r="H13" s="4">
        <v>11</v>
      </c>
      <c r="I13" s="4">
        <v>9</v>
      </c>
      <c r="J13" s="4">
        <v>7</v>
      </c>
      <c r="K13" s="3">
        <f t="shared" si="0"/>
        <v>1810130</v>
      </c>
    </row>
    <row r="14" spans="3:11" ht="0.75" customHeight="1">
      <c r="C14" s="21" t="s">
        <v>9</v>
      </c>
      <c r="D14" s="2" t="s">
        <v>6</v>
      </c>
      <c r="E14" s="3"/>
      <c r="F14" s="3"/>
      <c r="G14" s="4"/>
      <c r="H14" s="4"/>
      <c r="I14" s="4"/>
      <c r="J14" s="4"/>
      <c r="K14" s="3">
        <f t="shared" ref="K14:K22" si="1">F14*G14</f>
        <v>0</v>
      </c>
    </row>
    <row r="15" spans="3:11" ht="33.75" hidden="1" customHeight="1">
      <c r="C15" s="22"/>
      <c r="D15" s="2" t="s">
        <v>7</v>
      </c>
      <c r="E15" s="3"/>
      <c r="F15" s="3"/>
      <c r="G15" s="4"/>
      <c r="H15" s="4"/>
      <c r="I15" s="4"/>
      <c r="J15" s="4"/>
      <c r="K15" s="3">
        <f t="shared" si="1"/>
        <v>0</v>
      </c>
    </row>
    <row r="16" spans="3:11" ht="45" hidden="1" customHeight="1">
      <c r="C16" s="23"/>
      <c r="D16" s="2" t="s">
        <v>8</v>
      </c>
      <c r="E16" s="3"/>
      <c r="F16" s="3"/>
      <c r="G16" s="4"/>
      <c r="H16" s="4"/>
      <c r="I16" s="4"/>
      <c r="J16" s="4"/>
      <c r="K16" s="3">
        <f t="shared" si="1"/>
        <v>0</v>
      </c>
    </row>
    <row r="17" spans="3:13" ht="45" hidden="1" customHeight="1">
      <c r="C17" s="27" t="s">
        <v>15</v>
      </c>
      <c r="D17" s="2" t="s">
        <v>16</v>
      </c>
      <c r="E17" s="3"/>
      <c r="F17" s="3"/>
      <c r="G17" s="4"/>
      <c r="H17" s="4"/>
      <c r="I17" s="4"/>
      <c r="J17" s="4"/>
      <c r="K17" s="3">
        <f t="shared" si="1"/>
        <v>0</v>
      </c>
    </row>
    <row r="18" spans="3:13" ht="45" hidden="1" customHeight="1">
      <c r="C18" s="28"/>
      <c r="D18" s="2" t="s">
        <v>17</v>
      </c>
      <c r="E18" s="3"/>
      <c r="F18" s="3"/>
      <c r="G18" s="4"/>
      <c r="H18" s="4"/>
      <c r="I18" s="4"/>
      <c r="J18" s="4"/>
      <c r="K18" s="3">
        <f t="shared" si="1"/>
        <v>0</v>
      </c>
    </row>
    <row r="19" spans="3:13" ht="45" hidden="1" customHeight="1">
      <c r="C19" s="28"/>
      <c r="D19" s="2" t="s">
        <v>19</v>
      </c>
      <c r="E19" s="3"/>
      <c r="F19" s="3"/>
      <c r="G19" s="4"/>
      <c r="H19" s="4"/>
      <c r="I19" s="4"/>
      <c r="J19" s="4"/>
      <c r="K19" s="3">
        <f t="shared" si="1"/>
        <v>0</v>
      </c>
    </row>
    <row r="20" spans="3:13" ht="45" hidden="1" customHeight="1">
      <c r="C20" s="28"/>
      <c r="D20" s="2" t="s">
        <v>18</v>
      </c>
      <c r="E20" s="3"/>
      <c r="F20" s="3"/>
      <c r="G20" s="4"/>
      <c r="H20" s="4"/>
      <c r="I20" s="4"/>
      <c r="J20" s="4"/>
      <c r="K20" s="3">
        <f t="shared" si="1"/>
        <v>0</v>
      </c>
    </row>
    <row r="21" spans="3:13" ht="55.5" hidden="1" customHeight="1">
      <c r="C21" s="29"/>
      <c r="D21" s="2" t="s">
        <v>20</v>
      </c>
      <c r="E21" s="3"/>
      <c r="F21" s="3"/>
      <c r="G21" s="4"/>
      <c r="H21" s="4"/>
      <c r="I21" s="4"/>
      <c r="J21" s="4"/>
      <c r="K21" s="3">
        <f t="shared" si="1"/>
        <v>0</v>
      </c>
    </row>
    <row r="22" spans="3:13" ht="110.25" hidden="1" customHeight="1">
      <c r="C22" s="16" t="s">
        <v>21</v>
      </c>
      <c r="D22" s="2"/>
      <c r="E22" s="3"/>
      <c r="F22" s="3"/>
      <c r="G22" s="4"/>
      <c r="H22" s="4"/>
      <c r="I22" s="4"/>
      <c r="J22" s="4"/>
      <c r="K22" s="3">
        <f t="shared" si="1"/>
        <v>0</v>
      </c>
    </row>
    <row r="23" spans="3:13" ht="28.5" customHeight="1">
      <c r="C23" s="24" t="s">
        <v>11</v>
      </c>
      <c r="D23" s="25"/>
      <c r="E23" s="25"/>
      <c r="F23" s="26"/>
      <c r="G23" s="7">
        <f>SUM(G6:G22)</f>
        <v>244</v>
      </c>
      <c r="H23" s="7">
        <f>SUM(H6:H22)</f>
        <v>250</v>
      </c>
      <c r="I23" s="7">
        <f>SUM(I6:I22)</f>
        <v>247</v>
      </c>
      <c r="J23" s="7">
        <f>SUM(J6:J22)</f>
        <v>230</v>
      </c>
      <c r="K23" s="7">
        <f>SUM(K6:K22)</f>
        <v>24907753.25</v>
      </c>
      <c r="M23" s="14"/>
    </row>
    <row r="24" spans="3:13" ht="24.75" customHeight="1">
      <c r="C24" s="17" t="s">
        <v>10</v>
      </c>
      <c r="D24" s="15"/>
      <c r="E24" s="6"/>
      <c r="F24" s="6">
        <f>E6-F6</f>
        <v>1145</v>
      </c>
      <c r="G24" s="7">
        <f>G23</f>
        <v>244</v>
      </c>
      <c r="H24" s="7">
        <f>H23</f>
        <v>250</v>
      </c>
      <c r="I24" s="7">
        <f>I23</f>
        <v>247</v>
      </c>
      <c r="J24" s="7">
        <f>J23</f>
        <v>230</v>
      </c>
      <c r="K24" s="4">
        <f>(G24/12*3+H24/12*3+I24/12*3+J24/12*3)*F24</f>
        <v>277948.75</v>
      </c>
    </row>
    <row r="25" spans="3:13" ht="21" customHeight="1">
      <c r="C25" s="1" t="s">
        <v>0</v>
      </c>
      <c r="D25" s="1"/>
      <c r="E25" s="1"/>
      <c r="F25" s="1"/>
      <c r="G25" s="1"/>
      <c r="H25" s="1"/>
      <c r="I25" s="1"/>
      <c r="J25" s="1"/>
      <c r="K25" s="10">
        <f>K23+K24</f>
        <v>25185702</v>
      </c>
    </row>
    <row r="26" spans="3:13" ht="36.75" customHeight="1">
      <c r="C26" s="2" t="s">
        <v>38</v>
      </c>
      <c r="D26" s="1"/>
      <c r="E26" s="1"/>
      <c r="F26" s="1"/>
      <c r="G26" s="1"/>
      <c r="H26" s="1"/>
      <c r="I26" s="1"/>
      <c r="J26" s="1"/>
      <c r="K26" s="10">
        <v>6459306</v>
      </c>
    </row>
    <row r="27" spans="3:13">
      <c r="C27" s="1" t="s">
        <v>12</v>
      </c>
      <c r="D27" s="1"/>
      <c r="E27" s="1"/>
      <c r="F27" s="8">
        <v>2.4299999999999999E-2</v>
      </c>
      <c r="G27" s="1"/>
      <c r="H27" s="1"/>
      <c r="I27" s="1"/>
      <c r="J27" s="1"/>
      <c r="K27" s="9">
        <v>602321</v>
      </c>
    </row>
    <row r="28" spans="3:13" ht="25.5" customHeight="1">
      <c r="C28" s="5" t="s">
        <v>28</v>
      </c>
      <c r="D28" s="5"/>
      <c r="E28" s="5"/>
      <c r="F28" s="5"/>
      <c r="G28" s="5"/>
      <c r="H28" s="5"/>
      <c r="I28" s="5"/>
      <c r="J28" s="5"/>
      <c r="K28" s="11">
        <f>K25+K26-K27</f>
        <v>31042687</v>
      </c>
    </row>
    <row r="29" spans="3:13" ht="0.75" hidden="1" customHeight="1">
      <c r="C29" s="2" t="s">
        <v>13</v>
      </c>
      <c r="D29" s="1"/>
      <c r="E29" s="1"/>
      <c r="F29" s="1"/>
      <c r="G29" s="1"/>
      <c r="H29" s="1"/>
      <c r="I29" s="1"/>
      <c r="J29" s="1"/>
      <c r="K29" s="12">
        <v>0</v>
      </c>
    </row>
    <row r="30" spans="3:13" ht="15.75" hidden="1" customHeight="1">
      <c r="C30" s="5" t="s">
        <v>27</v>
      </c>
      <c r="D30" s="1"/>
      <c r="E30" s="1"/>
      <c r="F30" s="1"/>
      <c r="G30" s="1"/>
      <c r="H30" s="1"/>
      <c r="I30" s="1"/>
      <c r="J30" s="1"/>
      <c r="K30" s="6">
        <v>25817207</v>
      </c>
    </row>
    <row r="31" spans="3:13" ht="14.25" hidden="1" customHeight="1">
      <c r="C31" s="2"/>
      <c r="D31" s="1"/>
      <c r="E31" s="1"/>
      <c r="F31" s="1"/>
      <c r="G31" s="1"/>
      <c r="H31" s="1"/>
      <c r="I31" s="1"/>
      <c r="J31" s="1"/>
      <c r="K31" s="3"/>
    </row>
    <row r="32" spans="3:13" ht="14.25" hidden="1" customHeight="1">
      <c r="C32" s="1" t="s">
        <v>14</v>
      </c>
      <c r="D32" s="1"/>
      <c r="E32" s="1"/>
      <c r="F32" s="1"/>
      <c r="G32" s="1"/>
      <c r="H32" s="1"/>
      <c r="I32" s="1"/>
      <c r="J32" s="1"/>
      <c r="K32" s="13">
        <f>K28-K30</f>
        <v>5225480</v>
      </c>
    </row>
    <row r="33" spans="3:11" ht="18.75" hidden="1" customHeight="1">
      <c r="C33" s="1"/>
      <c r="D33" s="1"/>
      <c r="E33" s="1"/>
      <c r="F33" s="1"/>
      <c r="G33" s="1"/>
      <c r="H33" s="1"/>
      <c r="I33" s="1"/>
      <c r="J33" s="1"/>
      <c r="K33" s="3"/>
    </row>
  </sheetData>
  <mergeCells count="12">
    <mergeCell ref="C4:D5"/>
    <mergeCell ref="E4:E5"/>
    <mergeCell ref="F4:F5"/>
    <mergeCell ref="K4:K5"/>
    <mergeCell ref="C14:C16"/>
    <mergeCell ref="C23:F23"/>
    <mergeCell ref="C17:C21"/>
    <mergeCell ref="C2:K2"/>
    <mergeCell ref="C10:C11"/>
    <mergeCell ref="C12:C13"/>
    <mergeCell ref="C6:C9"/>
    <mergeCell ref="G4:J4"/>
  </mergeCells>
  <phoneticPr fontId="3" type="noConversion"/>
  <pageMargins left="0.25" right="0.25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C1:M33"/>
  <sheetViews>
    <sheetView topLeftCell="A25" workbookViewId="0">
      <selection activeCell="C35" sqref="C35"/>
    </sheetView>
  </sheetViews>
  <sheetFormatPr defaultRowHeight="14.4"/>
  <cols>
    <col min="3" max="3" width="49.6640625" customWidth="1"/>
    <col min="4" max="4" width="15.109375" customWidth="1"/>
    <col min="5" max="5" width="12.33203125" customWidth="1"/>
    <col min="6" max="6" width="12" customWidth="1"/>
    <col min="7" max="10" width="12.88671875" customWidth="1"/>
    <col min="11" max="11" width="14" customWidth="1"/>
  </cols>
  <sheetData>
    <row r="1" spans="3:11">
      <c r="K1" t="s">
        <v>43</v>
      </c>
    </row>
    <row r="2" spans="3:11" ht="115.5" customHeight="1">
      <c r="C2" s="30" t="s">
        <v>41</v>
      </c>
      <c r="D2" s="30"/>
      <c r="E2" s="30"/>
      <c r="F2" s="30"/>
      <c r="G2" s="30"/>
      <c r="H2" s="30"/>
      <c r="I2" s="30"/>
      <c r="J2" s="30"/>
      <c r="K2" s="30"/>
    </row>
    <row r="4" spans="3:11" ht="30" customHeight="1">
      <c r="C4" s="35" t="s">
        <v>1</v>
      </c>
      <c r="D4" s="36"/>
      <c r="E4" s="39" t="s">
        <v>5</v>
      </c>
      <c r="F4" s="19" t="s">
        <v>2</v>
      </c>
      <c r="G4" s="32" t="s">
        <v>3</v>
      </c>
      <c r="H4" s="33"/>
      <c r="I4" s="33"/>
      <c r="J4" s="34"/>
      <c r="K4" s="19" t="s">
        <v>4</v>
      </c>
    </row>
    <row r="5" spans="3:11">
      <c r="C5" s="37"/>
      <c r="D5" s="38"/>
      <c r="E5" s="40"/>
      <c r="F5" s="20"/>
      <c r="G5" s="1" t="s">
        <v>34</v>
      </c>
      <c r="H5" s="1" t="s">
        <v>35</v>
      </c>
      <c r="I5" s="1" t="s">
        <v>36</v>
      </c>
      <c r="J5" s="1" t="s">
        <v>37</v>
      </c>
      <c r="K5" s="20"/>
    </row>
    <row r="6" spans="3:11" ht="61.5" customHeight="1">
      <c r="C6" s="27" t="s">
        <v>22</v>
      </c>
      <c r="D6" s="2" t="s">
        <v>24</v>
      </c>
      <c r="E6" s="3">
        <f>'15 дс'!E6</f>
        <v>132690</v>
      </c>
      <c r="F6" s="3">
        <f>'15 дс'!F6</f>
        <v>131545</v>
      </c>
      <c r="G6" s="4">
        <v>82</v>
      </c>
      <c r="H6" s="4">
        <v>71</v>
      </c>
      <c r="I6" s="4">
        <v>87</v>
      </c>
      <c r="J6" s="4">
        <v>83</v>
      </c>
      <c r="K6" s="3">
        <f>(G6/12*3+H6/12*3+I6/12*3+J6/12*3)*F6</f>
        <v>10622258.75</v>
      </c>
    </row>
    <row r="7" spans="3:11" ht="61.5" customHeight="1">
      <c r="C7" s="28"/>
      <c r="D7" s="2" t="s">
        <v>32</v>
      </c>
      <c r="E7" s="3">
        <f>'15 дс'!E7</f>
        <v>160451</v>
      </c>
      <c r="F7" s="3">
        <f>'15 дс'!F7</f>
        <v>159306</v>
      </c>
      <c r="G7" s="4">
        <v>2</v>
      </c>
      <c r="H7" s="4">
        <v>1</v>
      </c>
      <c r="I7" s="4">
        <v>2</v>
      </c>
      <c r="J7" s="4">
        <v>2</v>
      </c>
      <c r="K7" s="3">
        <f t="shared" ref="K7:K13" si="0">(G7/12*3+H7/12*3+I7/12*3+J7/12*3)*F7</f>
        <v>278785.5</v>
      </c>
    </row>
    <row r="8" spans="3:11" ht="61.5" customHeight="1">
      <c r="C8" s="28"/>
      <c r="D8" s="2" t="s">
        <v>23</v>
      </c>
      <c r="E8" s="3">
        <f>'15 дс'!E8</f>
        <v>90898</v>
      </c>
      <c r="F8" s="3">
        <f>'15 дс'!F8</f>
        <v>89753</v>
      </c>
      <c r="G8" s="4">
        <v>197</v>
      </c>
      <c r="H8" s="4">
        <v>208</v>
      </c>
      <c r="I8" s="4">
        <v>170</v>
      </c>
      <c r="J8" s="4">
        <v>162</v>
      </c>
      <c r="K8" s="3">
        <f t="shared" si="0"/>
        <v>16536990.25</v>
      </c>
    </row>
    <row r="9" spans="3:11" ht="61.5" customHeight="1">
      <c r="C9" s="29"/>
      <c r="D9" s="2" t="s">
        <v>33</v>
      </c>
      <c r="E9" s="3">
        <f>'15 дс'!E9</f>
        <v>110937</v>
      </c>
      <c r="F9" s="3">
        <f>'15 дс'!F9</f>
        <v>109792</v>
      </c>
      <c r="G9" s="4">
        <v>10</v>
      </c>
      <c r="H9" s="4">
        <v>11</v>
      </c>
      <c r="I9" s="4">
        <v>11</v>
      </c>
      <c r="J9" s="4">
        <v>11</v>
      </c>
      <c r="K9" s="3">
        <f t="shared" si="0"/>
        <v>1180264</v>
      </c>
    </row>
    <row r="10" spans="3:11" ht="84.75" customHeight="1">
      <c r="C10" s="41" t="s">
        <v>25</v>
      </c>
      <c r="D10" s="2" t="s">
        <v>24</v>
      </c>
      <c r="E10" s="3">
        <f>'15 дс'!E10</f>
        <v>158733</v>
      </c>
      <c r="F10" s="3">
        <f>'15 дс'!F10</f>
        <v>157588</v>
      </c>
      <c r="G10" s="4"/>
      <c r="H10" s="4"/>
      <c r="I10" s="4"/>
      <c r="J10" s="4"/>
      <c r="K10" s="3">
        <f t="shared" si="0"/>
        <v>0</v>
      </c>
    </row>
    <row r="11" spans="3:11" ht="72.75" customHeight="1">
      <c r="C11" s="41"/>
      <c r="D11" s="2" t="s">
        <v>23</v>
      </c>
      <c r="E11" s="3">
        <f>'15 дс'!E11</f>
        <v>108673</v>
      </c>
      <c r="F11" s="3">
        <f>'15 дс'!F11</f>
        <v>107528</v>
      </c>
      <c r="G11" s="4"/>
      <c r="H11" s="4"/>
      <c r="I11" s="4"/>
      <c r="J11" s="4"/>
      <c r="K11" s="3">
        <f t="shared" si="0"/>
        <v>0</v>
      </c>
    </row>
    <row r="12" spans="3:11" ht="63" customHeight="1">
      <c r="C12" s="21" t="s">
        <v>31</v>
      </c>
      <c r="D12" s="2" t="s">
        <v>26</v>
      </c>
      <c r="E12" s="3">
        <f>'15 дс'!E12</f>
        <v>214757</v>
      </c>
      <c r="F12" s="3">
        <f>'15 дс'!F12</f>
        <v>213612</v>
      </c>
      <c r="G12" s="4"/>
      <c r="H12" s="4"/>
      <c r="I12" s="4"/>
      <c r="J12" s="4"/>
      <c r="K12" s="3">
        <f t="shared" si="0"/>
        <v>0</v>
      </c>
    </row>
    <row r="13" spans="3:11" ht="59.25" customHeight="1">
      <c r="C13" s="23"/>
      <c r="D13" s="2" t="s">
        <v>23</v>
      </c>
      <c r="E13" s="3">
        <f>'15 дс'!E13</f>
        <v>191685</v>
      </c>
      <c r="F13" s="3">
        <f>'15 дс'!F13</f>
        <v>190540</v>
      </c>
      <c r="G13" s="4">
        <v>3</v>
      </c>
      <c r="H13" s="4">
        <v>6</v>
      </c>
      <c r="I13" s="4">
        <v>6</v>
      </c>
      <c r="J13" s="4">
        <v>12</v>
      </c>
      <c r="K13" s="3">
        <f t="shared" si="0"/>
        <v>1286145</v>
      </c>
    </row>
    <row r="14" spans="3:11" ht="0.75" customHeight="1">
      <c r="C14" s="21" t="s">
        <v>9</v>
      </c>
      <c r="D14" s="2" t="s">
        <v>6</v>
      </c>
      <c r="E14" s="3"/>
      <c r="F14" s="3"/>
      <c r="G14" s="4"/>
      <c r="H14" s="4"/>
      <c r="I14" s="4"/>
      <c r="J14" s="4"/>
      <c r="K14" s="3">
        <f t="shared" ref="K14:K22" si="1">F14*G14</f>
        <v>0</v>
      </c>
    </row>
    <row r="15" spans="3:11" ht="33.75" hidden="1" customHeight="1">
      <c r="C15" s="22"/>
      <c r="D15" s="2" t="s">
        <v>7</v>
      </c>
      <c r="E15" s="3"/>
      <c r="F15" s="3"/>
      <c r="G15" s="4"/>
      <c r="H15" s="4"/>
      <c r="I15" s="4"/>
      <c r="J15" s="4"/>
      <c r="K15" s="3">
        <f t="shared" si="1"/>
        <v>0</v>
      </c>
    </row>
    <row r="16" spans="3:11" ht="45" hidden="1" customHeight="1">
      <c r="C16" s="23"/>
      <c r="D16" s="2" t="s">
        <v>8</v>
      </c>
      <c r="E16" s="3"/>
      <c r="F16" s="3"/>
      <c r="G16" s="4"/>
      <c r="H16" s="4"/>
      <c r="I16" s="4"/>
      <c r="J16" s="4"/>
      <c r="K16" s="3">
        <f t="shared" si="1"/>
        <v>0</v>
      </c>
    </row>
    <row r="17" spans="3:13" ht="45" hidden="1" customHeight="1">
      <c r="C17" s="27" t="s">
        <v>15</v>
      </c>
      <c r="D17" s="2" t="s">
        <v>16</v>
      </c>
      <c r="E17" s="3"/>
      <c r="F17" s="3"/>
      <c r="G17" s="4"/>
      <c r="H17" s="4"/>
      <c r="I17" s="4"/>
      <c r="J17" s="4"/>
      <c r="K17" s="3">
        <f t="shared" si="1"/>
        <v>0</v>
      </c>
    </row>
    <row r="18" spans="3:13" ht="45" hidden="1" customHeight="1">
      <c r="C18" s="28"/>
      <c r="D18" s="2" t="s">
        <v>17</v>
      </c>
      <c r="E18" s="3"/>
      <c r="F18" s="3"/>
      <c r="G18" s="4"/>
      <c r="H18" s="4"/>
      <c r="I18" s="4"/>
      <c r="J18" s="4"/>
      <c r="K18" s="3">
        <f t="shared" si="1"/>
        <v>0</v>
      </c>
    </row>
    <row r="19" spans="3:13" ht="45" hidden="1" customHeight="1">
      <c r="C19" s="28"/>
      <c r="D19" s="2" t="s">
        <v>19</v>
      </c>
      <c r="E19" s="3"/>
      <c r="F19" s="3"/>
      <c r="G19" s="4"/>
      <c r="H19" s="4"/>
      <c r="I19" s="4"/>
      <c r="J19" s="4"/>
      <c r="K19" s="3">
        <f t="shared" si="1"/>
        <v>0</v>
      </c>
    </row>
    <row r="20" spans="3:13" ht="45" hidden="1" customHeight="1">
      <c r="C20" s="28"/>
      <c r="D20" s="2" t="s">
        <v>18</v>
      </c>
      <c r="E20" s="3"/>
      <c r="F20" s="3"/>
      <c r="G20" s="4"/>
      <c r="H20" s="4"/>
      <c r="I20" s="4"/>
      <c r="J20" s="4"/>
      <c r="K20" s="3">
        <f t="shared" si="1"/>
        <v>0</v>
      </c>
    </row>
    <row r="21" spans="3:13" ht="55.5" hidden="1" customHeight="1">
      <c r="C21" s="29"/>
      <c r="D21" s="2" t="s">
        <v>20</v>
      </c>
      <c r="E21" s="3"/>
      <c r="F21" s="3"/>
      <c r="G21" s="4"/>
      <c r="H21" s="4"/>
      <c r="I21" s="4"/>
      <c r="J21" s="4"/>
      <c r="K21" s="3">
        <f t="shared" si="1"/>
        <v>0</v>
      </c>
    </row>
    <row r="22" spans="3:13" ht="110.25" hidden="1" customHeight="1">
      <c r="C22" s="16" t="s">
        <v>21</v>
      </c>
      <c r="D22" s="2"/>
      <c r="E22" s="3"/>
      <c r="F22" s="3"/>
      <c r="G22" s="4"/>
      <c r="H22" s="4"/>
      <c r="I22" s="4"/>
      <c r="J22" s="4"/>
      <c r="K22" s="3">
        <f t="shared" si="1"/>
        <v>0</v>
      </c>
    </row>
    <row r="23" spans="3:13" ht="28.5" customHeight="1">
      <c r="C23" s="24" t="s">
        <v>11</v>
      </c>
      <c r="D23" s="25"/>
      <c r="E23" s="25"/>
      <c r="F23" s="26"/>
      <c r="G23" s="7">
        <f>SUM(G6:G22)</f>
        <v>294</v>
      </c>
      <c r="H23" s="7">
        <f>SUM(H6:H22)</f>
        <v>297</v>
      </c>
      <c r="I23" s="7">
        <f>SUM(I6:I22)</f>
        <v>276</v>
      </c>
      <c r="J23" s="7">
        <f>SUM(J6:J22)</f>
        <v>270</v>
      </c>
      <c r="K23" s="7">
        <f>SUM(K6:K22)</f>
        <v>29904443.5</v>
      </c>
      <c r="M23" s="14"/>
    </row>
    <row r="24" spans="3:13" ht="24.75" customHeight="1">
      <c r="C24" s="17" t="s">
        <v>10</v>
      </c>
      <c r="D24" s="15"/>
      <c r="E24" s="6"/>
      <c r="F24" s="6">
        <f>E6-F6</f>
        <v>1145</v>
      </c>
      <c r="G24" s="7">
        <f>G23</f>
        <v>294</v>
      </c>
      <c r="H24" s="7">
        <f>H23</f>
        <v>297</v>
      </c>
      <c r="I24" s="7">
        <f>I23</f>
        <v>276</v>
      </c>
      <c r="J24" s="7">
        <f>J23</f>
        <v>270</v>
      </c>
      <c r="K24" s="3">
        <f>(G24/12*3+H24/12*3+I24/12*3+J24/12*3)*F24</f>
        <v>325466.25</v>
      </c>
    </row>
    <row r="25" spans="3:13">
      <c r="C25" s="1" t="s">
        <v>0</v>
      </c>
      <c r="D25" s="1"/>
      <c r="E25" s="1"/>
      <c r="F25" s="1"/>
      <c r="G25" s="1"/>
      <c r="H25" s="1"/>
      <c r="I25" s="1"/>
      <c r="J25" s="1"/>
      <c r="K25" s="10">
        <f>K23+K24</f>
        <v>30229909.75</v>
      </c>
    </row>
    <row r="26" spans="3:13" ht="36" customHeight="1">
      <c r="C26" s="2" t="s">
        <v>38</v>
      </c>
      <c r="D26" s="1"/>
      <c r="E26" s="1"/>
      <c r="F26" s="1"/>
      <c r="G26" s="1"/>
      <c r="H26" s="1"/>
      <c r="I26" s="1"/>
      <c r="J26" s="1"/>
      <c r="K26" s="10">
        <v>5737622</v>
      </c>
    </row>
    <row r="27" spans="3:13">
      <c r="C27" s="1" t="s">
        <v>12</v>
      </c>
      <c r="D27" s="1"/>
      <c r="E27" s="1"/>
      <c r="F27" s="8">
        <v>2.4299999999999999E-2</v>
      </c>
      <c r="G27" s="1"/>
      <c r="H27" s="1"/>
      <c r="I27" s="1"/>
      <c r="J27" s="1"/>
      <c r="K27" s="9">
        <v>704737</v>
      </c>
    </row>
    <row r="28" spans="3:13" ht="27" customHeight="1">
      <c r="C28" s="5" t="s">
        <v>28</v>
      </c>
      <c r="D28" s="5"/>
      <c r="E28" s="5"/>
      <c r="F28" s="5"/>
      <c r="G28" s="5"/>
      <c r="H28" s="5"/>
      <c r="I28" s="5"/>
      <c r="J28" s="5"/>
      <c r="K28" s="11">
        <f>K25+K26-K27</f>
        <v>35262794.75</v>
      </c>
    </row>
    <row r="29" spans="3:13" ht="24" hidden="1" customHeight="1">
      <c r="C29" s="2" t="s">
        <v>13</v>
      </c>
      <c r="D29" s="1"/>
      <c r="E29" s="1"/>
      <c r="F29" s="1"/>
      <c r="G29" s="1"/>
      <c r="H29" s="1"/>
      <c r="I29" s="1"/>
      <c r="J29" s="1"/>
      <c r="K29" s="12">
        <v>0</v>
      </c>
    </row>
    <row r="30" spans="3:13" ht="19.5" hidden="1" customHeight="1">
      <c r="C30" s="5" t="s">
        <v>29</v>
      </c>
      <c r="D30" s="1"/>
      <c r="E30" s="1"/>
      <c r="F30" s="1"/>
      <c r="G30" s="1"/>
      <c r="H30" s="1"/>
      <c r="I30" s="1"/>
      <c r="J30" s="1"/>
      <c r="K30" s="6">
        <v>30347329</v>
      </c>
    </row>
    <row r="31" spans="3:13" ht="21" hidden="1" customHeight="1">
      <c r="C31" s="2" t="s">
        <v>13</v>
      </c>
      <c r="D31" s="1"/>
      <c r="E31" s="1"/>
      <c r="F31" s="1"/>
      <c r="G31" s="1"/>
      <c r="H31" s="1"/>
      <c r="I31" s="1"/>
      <c r="J31" s="1"/>
      <c r="K31" s="3"/>
    </row>
    <row r="32" spans="3:13" ht="21" hidden="1" customHeight="1">
      <c r="C32" s="1" t="s">
        <v>14</v>
      </c>
      <c r="D32" s="1"/>
      <c r="E32" s="1"/>
      <c r="F32" s="1"/>
      <c r="G32" s="1"/>
      <c r="H32" s="1"/>
      <c r="I32" s="1"/>
      <c r="J32" s="1"/>
      <c r="K32" s="13">
        <f>K28-K30</f>
        <v>4915465.75</v>
      </c>
    </row>
    <row r="33" spans="3:11" ht="19.5" hidden="1" customHeight="1">
      <c r="C33" s="1"/>
      <c r="D33" s="1"/>
      <c r="E33" s="1"/>
      <c r="F33" s="1"/>
      <c r="G33" s="1"/>
      <c r="H33" s="1"/>
      <c r="I33" s="1"/>
      <c r="J33" s="1"/>
      <c r="K33" s="3"/>
    </row>
  </sheetData>
  <mergeCells count="12">
    <mergeCell ref="C4:D5"/>
    <mergeCell ref="E4:E5"/>
    <mergeCell ref="F4:F5"/>
    <mergeCell ref="K4:K5"/>
    <mergeCell ref="C14:C16"/>
    <mergeCell ref="C17:C21"/>
    <mergeCell ref="C23:F23"/>
    <mergeCell ref="C2:K2"/>
    <mergeCell ref="C10:C11"/>
    <mergeCell ref="C12:C13"/>
    <mergeCell ref="C6:C9"/>
    <mergeCell ref="G4:J4"/>
  </mergeCells>
  <phoneticPr fontId="3" type="noConversion"/>
  <pageMargins left="0.25" right="0.25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C1:M33"/>
  <sheetViews>
    <sheetView topLeftCell="C13" workbookViewId="0">
      <selection activeCell="C35" sqref="C35"/>
    </sheetView>
  </sheetViews>
  <sheetFormatPr defaultRowHeight="14.4"/>
  <cols>
    <col min="3" max="3" width="49.6640625" customWidth="1"/>
    <col min="4" max="4" width="15.109375" customWidth="1"/>
    <col min="5" max="5" width="12.33203125" customWidth="1"/>
    <col min="6" max="6" width="12" customWidth="1"/>
    <col min="7" max="10" width="12.88671875" customWidth="1"/>
    <col min="11" max="11" width="14" customWidth="1"/>
  </cols>
  <sheetData>
    <row r="1" spans="3:11">
      <c r="K1" t="s">
        <v>45</v>
      </c>
    </row>
    <row r="2" spans="3:11" ht="120.75" customHeight="1">
      <c r="C2" s="30" t="s">
        <v>44</v>
      </c>
      <c r="D2" s="30"/>
      <c r="E2" s="30"/>
      <c r="F2" s="30"/>
      <c r="G2" s="30"/>
      <c r="H2" s="30"/>
      <c r="I2" s="30"/>
      <c r="J2" s="30"/>
      <c r="K2" s="30"/>
    </row>
    <row r="4" spans="3:11" ht="30" customHeight="1">
      <c r="C4" s="35" t="s">
        <v>1</v>
      </c>
      <c r="D4" s="36"/>
      <c r="E4" s="39" t="s">
        <v>5</v>
      </c>
      <c r="F4" s="19" t="s">
        <v>2</v>
      </c>
      <c r="G4" s="32" t="s">
        <v>3</v>
      </c>
      <c r="H4" s="33"/>
      <c r="I4" s="33"/>
      <c r="J4" s="34"/>
      <c r="K4" s="19" t="s">
        <v>4</v>
      </c>
    </row>
    <row r="5" spans="3:11">
      <c r="C5" s="37"/>
      <c r="D5" s="38"/>
      <c r="E5" s="40"/>
      <c r="F5" s="20"/>
      <c r="G5" s="1" t="s">
        <v>34</v>
      </c>
      <c r="H5" s="1" t="s">
        <v>35</v>
      </c>
      <c r="I5" s="1" t="s">
        <v>36</v>
      </c>
      <c r="J5" s="1" t="s">
        <v>37</v>
      </c>
      <c r="K5" s="20"/>
    </row>
    <row r="6" spans="3:11" ht="61.5" customHeight="1">
      <c r="C6" s="27" t="s">
        <v>22</v>
      </c>
      <c r="D6" s="2" t="s">
        <v>24</v>
      </c>
      <c r="E6" s="3">
        <f>'15 дс'!E6</f>
        <v>132690</v>
      </c>
      <c r="F6" s="3">
        <f>'15 дс'!F6</f>
        <v>131545</v>
      </c>
      <c r="G6" s="4">
        <v>43</v>
      </c>
      <c r="H6" s="4">
        <v>36</v>
      </c>
      <c r="I6" s="4">
        <v>40</v>
      </c>
      <c r="J6" s="4">
        <v>43</v>
      </c>
      <c r="K6" s="3">
        <f>(G6/12*3+H6/12*3+I6/12*3+J6/12*3)*F6</f>
        <v>5327572.5</v>
      </c>
    </row>
    <row r="7" spans="3:11" ht="61.5" customHeight="1">
      <c r="C7" s="28"/>
      <c r="D7" s="2" t="s">
        <v>39</v>
      </c>
      <c r="E7" s="3">
        <f>'15 дс'!E7</f>
        <v>160451</v>
      </c>
      <c r="F7" s="3">
        <f>'15 дс'!F7</f>
        <v>159306</v>
      </c>
      <c r="G7" s="4"/>
      <c r="H7" s="4"/>
      <c r="I7" s="4"/>
      <c r="J7" s="4"/>
      <c r="K7" s="3">
        <f t="shared" ref="K7:K13" si="0">(G7/12*3+H7/12*3+I7/12*3+J7/12*3)*F7</f>
        <v>0</v>
      </c>
    </row>
    <row r="8" spans="3:11" ht="61.5" customHeight="1">
      <c r="C8" s="28"/>
      <c r="D8" s="2" t="s">
        <v>23</v>
      </c>
      <c r="E8" s="3">
        <f>'15 дс'!E8</f>
        <v>90898</v>
      </c>
      <c r="F8" s="3">
        <f>'15 дс'!F8</f>
        <v>89753</v>
      </c>
      <c r="G8" s="4">
        <v>164</v>
      </c>
      <c r="H8" s="4">
        <v>171</v>
      </c>
      <c r="I8" s="4">
        <v>136</v>
      </c>
      <c r="J8" s="4">
        <v>130</v>
      </c>
      <c r="K8" s="3">
        <f t="shared" si="0"/>
        <v>13485388.25</v>
      </c>
    </row>
    <row r="9" spans="3:11" ht="61.5" customHeight="1">
      <c r="C9" s="29"/>
      <c r="D9" s="2" t="s">
        <v>33</v>
      </c>
      <c r="E9" s="3">
        <f>'15 дс'!E9</f>
        <v>110937</v>
      </c>
      <c r="F9" s="3">
        <f>'15 дс'!F9</f>
        <v>109792</v>
      </c>
      <c r="G9" s="4"/>
      <c r="H9" s="4"/>
      <c r="I9" s="4"/>
      <c r="J9" s="4"/>
      <c r="K9" s="3">
        <f t="shared" si="0"/>
        <v>0</v>
      </c>
    </row>
    <row r="10" spans="3:11" ht="73.5" customHeight="1">
      <c r="C10" s="31" t="s">
        <v>25</v>
      </c>
      <c r="D10" s="2" t="s">
        <v>24</v>
      </c>
      <c r="E10" s="3">
        <f>'15 дс'!E10</f>
        <v>158733</v>
      </c>
      <c r="F10" s="3">
        <f>'15 дс'!F10</f>
        <v>157588</v>
      </c>
      <c r="G10" s="4"/>
      <c r="H10" s="4"/>
      <c r="I10" s="4"/>
      <c r="J10" s="4"/>
      <c r="K10" s="3">
        <f t="shared" si="0"/>
        <v>0</v>
      </c>
    </row>
    <row r="11" spans="3:11" ht="93.75" customHeight="1">
      <c r="C11" s="31"/>
      <c r="D11" s="2" t="s">
        <v>23</v>
      </c>
      <c r="E11" s="3">
        <f>'15 дс'!E11</f>
        <v>108673</v>
      </c>
      <c r="F11" s="3">
        <f>'15 дс'!F11</f>
        <v>107528</v>
      </c>
      <c r="G11" s="4"/>
      <c r="H11" s="4"/>
      <c r="I11" s="4"/>
      <c r="J11" s="4"/>
      <c r="K11" s="3">
        <f t="shared" si="0"/>
        <v>0</v>
      </c>
    </row>
    <row r="12" spans="3:11" ht="63" customHeight="1">
      <c r="C12" s="21" t="s">
        <v>31</v>
      </c>
      <c r="D12" s="2" t="s">
        <v>26</v>
      </c>
      <c r="E12" s="3">
        <f>'15 дс'!E12</f>
        <v>214757</v>
      </c>
      <c r="F12" s="3">
        <f>'15 дс'!F12</f>
        <v>213612</v>
      </c>
      <c r="G12" s="4"/>
      <c r="H12" s="4"/>
      <c r="I12" s="4"/>
      <c r="J12" s="4"/>
      <c r="K12" s="3">
        <f t="shared" si="0"/>
        <v>0</v>
      </c>
    </row>
    <row r="13" spans="3:11" ht="59.25" customHeight="1">
      <c r="C13" s="23"/>
      <c r="D13" s="2" t="s">
        <v>23</v>
      </c>
      <c r="E13" s="3">
        <f>'15 дс'!E13</f>
        <v>191685</v>
      </c>
      <c r="F13" s="3">
        <f>'15 дс'!F13</f>
        <v>190540</v>
      </c>
      <c r="G13" s="4">
        <v>8</v>
      </c>
      <c r="H13" s="4">
        <v>5</v>
      </c>
      <c r="I13" s="4">
        <v>5</v>
      </c>
      <c r="J13" s="4">
        <v>5</v>
      </c>
      <c r="K13" s="3">
        <f t="shared" si="0"/>
        <v>1095605</v>
      </c>
    </row>
    <row r="14" spans="3:11" ht="0.75" customHeight="1">
      <c r="C14" s="21" t="s">
        <v>9</v>
      </c>
      <c r="D14" s="2" t="s">
        <v>6</v>
      </c>
      <c r="E14" s="3"/>
      <c r="F14" s="3"/>
      <c r="G14" s="4"/>
      <c r="H14" s="4"/>
      <c r="I14" s="4"/>
      <c r="J14" s="4"/>
      <c r="K14" s="3">
        <f t="shared" ref="K14:K22" si="1">F14*G14</f>
        <v>0</v>
      </c>
    </row>
    <row r="15" spans="3:11" ht="33.75" hidden="1" customHeight="1">
      <c r="C15" s="22"/>
      <c r="D15" s="2" t="s">
        <v>7</v>
      </c>
      <c r="E15" s="3"/>
      <c r="F15" s="3"/>
      <c r="G15" s="4"/>
      <c r="H15" s="4"/>
      <c r="I15" s="4"/>
      <c r="J15" s="4"/>
      <c r="K15" s="3">
        <f t="shared" si="1"/>
        <v>0</v>
      </c>
    </row>
    <row r="16" spans="3:11" ht="45" hidden="1" customHeight="1">
      <c r="C16" s="23"/>
      <c r="D16" s="2" t="s">
        <v>8</v>
      </c>
      <c r="E16" s="3"/>
      <c r="F16" s="3"/>
      <c r="G16" s="4"/>
      <c r="H16" s="4"/>
      <c r="I16" s="4"/>
      <c r="J16" s="4"/>
      <c r="K16" s="3">
        <f t="shared" si="1"/>
        <v>0</v>
      </c>
    </row>
    <row r="17" spans="3:13" ht="45" hidden="1" customHeight="1">
      <c r="C17" s="27" t="s">
        <v>15</v>
      </c>
      <c r="D17" s="2" t="s">
        <v>16</v>
      </c>
      <c r="E17" s="3"/>
      <c r="F17" s="3"/>
      <c r="G17" s="4"/>
      <c r="H17" s="4"/>
      <c r="I17" s="4"/>
      <c r="J17" s="4"/>
      <c r="K17" s="3">
        <f t="shared" si="1"/>
        <v>0</v>
      </c>
    </row>
    <row r="18" spans="3:13" ht="45" hidden="1" customHeight="1">
      <c r="C18" s="28"/>
      <c r="D18" s="2" t="s">
        <v>17</v>
      </c>
      <c r="E18" s="3"/>
      <c r="F18" s="3"/>
      <c r="G18" s="4"/>
      <c r="H18" s="4"/>
      <c r="I18" s="4"/>
      <c r="J18" s="4"/>
      <c r="K18" s="3">
        <f t="shared" si="1"/>
        <v>0</v>
      </c>
    </row>
    <row r="19" spans="3:13" ht="45" hidden="1" customHeight="1">
      <c r="C19" s="28"/>
      <c r="D19" s="2" t="s">
        <v>19</v>
      </c>
      <c r="E19" s="3"/>
      <c r="F19" s="3"/>
      <c r="G19" s="4"/>
      <c r="H19" s="4"/>
      <c r="I19" s="4"/>
      <c r="J19" s="4"/>
      <c r="K19" s="3">
        <f t="shared" si="1"/>
        <v>0</v>
      </c>
    </row>
    <row r="20" spans="3:13" ht="45" hidden="1" customHeight="1">
      <c r="C20" s="28"/>
      <c r="D20" s="2" t="s">
        <v>18</v>
      </c>
      <c r="E20" s="3"/>
      <c r="F20" s="3"/>
      <c r="G20" s="4"/>
      <c r="H20" s="4"/>
      <c r="I20" s="4"/>
      <c r="J20" s="4"/>
      <c r="K20" s="3">
        <f t="shared" si="1"/>
        <v>0</v>
      </c>
    </row>
    <row r="21" spans="3:13" ht="55.5" hidden="1" customHeight="1">
      <c r="C21" s="29"/>
      <c r="D21" s="2" t="s">
        <v>20</v>
      </c>
      <c r="E21" s="3"/>
      <c r="F21" s="3"/>
      <c r="G21" s="4"/>
      <c r="H21" s="4"/>
      <c r="I21" s="4"/>
      <c r="J21" s="4"/>
      <c r="K21" s="3">
        <f t="shared" si="1"/>
        <v>0</v>
      </c>
    </row>
    <row r="22" spans="3:13" ht="110.25" hidden="1" customHeight="1">
      <c r="C22" s="16" t="s">
        <v>21</v>
      </c>
      <c r="D22" s="2"/>
      <c r="E22" s="3"/>
      <c r="F22" s="3"/>
      <c r="G22" s="4"/>
      <c r="H22" s="4"/>
      <c r="I22" s="4"/>
      <c r="J22" s="4"/>
      <c r="K22" s="3">
        <f t="shared" si="1"/>
        <v>0</v>
      </c>
    </row>
    <row r="23" spans="3:13" ht="28.5" customHeight="1">
      <c r="C23" s="24" t="s">
        <v>11</v>
      </c>
      <c r="D23" s="25"/>
      <c r="E23" s="25"/>
      <c r="F23" s="26"/>
      <c r="G23" s="7">
        <f>SUM(G6:G22)</f>
        <v>215</v>
      </c>
      <c r="H23" s="7">
        <f>SUM(H6:H22)</f>
        <v>212</v>
      </c>
      <c r="I23" s="7">
        <f>SUM(I6:I22)</f>
        <v>181</v>
      </c>
      <c r="J23" s="7">
        <f>SUM(J6:J22)</f>
        <v>178</v>
      </c>
      <c r="K23" s="7">
        <f>SUM(K6:K22)</f>
        <v>19908565.75</v>
      </c>
      <c r="M23" s="14"/>
    </row>
    <row r="24" spans="3:13" ht="24.75" customHeight="1">
      <c r="C24" s="17" t="s">
        <v>10</v>
      </c>
      <c r="D24" s="15"/>
      <c r="E24" s="6"/>
      <c r="F24" s="6">
        <f>E6-F6</f>
        <v>1145</v>
      </c>
      <c r="G24" s="7">
        <f>G23</f>
        <v>215</v>
      </c>
      <c r="H24" s="7">
        <f>H23</f>
        <v>212</v>
      </c>
      <c r="I24" s="7">
        <f>I23</f>
        <v>181</v>
      </c>
      <c r="J24" s="7">
        <f>J23</f>
        <v>178</v>
      </c>
      <c r="K24" s="3">
        <f>(G24/12*3+H24/12*3+I24/12*3+J24/12*3)*F24</f>
        <v>224992.5</v>
      </c>
    </row>
    <row r="25" spans="3:13">
      <c r="C25" s="1" t="s">
        <v>0</v>
      </c>
      <c r="D25" s="1"/>
      <c r="E25" s="1"/>
      <c r="F25" s="1"/>
      <c r="G25" s="1"/>
      <c r="H25" s="1"/>
      <c r="I25" s="1"/>
      <c r="J25" s="1"/>
      <c r="K25" s="10">
        <f>K23+K24</f>
        <v>20133558.25</v>
      </c>
    </row>
    <row r="26" spans="3:13" ht="38.25" customHeight="1">
      <c r="C26" s="2" t="s">
        <v>38</v>
      </c>
      <c r="D26" s="1"/>
      <c r="E26" s="1"/>
      <c r="F26" s="1"/>
      <c r="G26" s="1"/>
      <c r="H26" s="1"/>
      <c r="I26" s="1"/>
      <c r="J26" s="1"/>
      <c r="K26" s="10">
        <v>2757238</v>
      </c>
    </row>
    <row r="27" spans="3:13">
      <c r="C27" s="1" t="s">
        <v>12</v>
      </c>
      <c r="D27" s="1"/>
      <c r="E27" s="1"/>
      <c r="F27" s="8">
        <v>2.4299999999999999E-2</v>
      </c>
      <c r="G27" s="1"/>
      <c r="H27" s="1"/>
      <c r="I27" s="1"/>
      <c r="J27" s="1"/>
      <c r="K27" s="9">
        <v>616236</v>
      </c>
    </row>
    <row r="28" spans="3:13" ht="26.25" customHeight="1">
      <c r="C28" s="5" t="s">
        <v>28</v>
      </c>
      <c r="D28" s="5"/>
      <c r="E28" s="5"/>
      <c r="F28" s="5"/>
      <c r="G28" s="5"/>
      <c r="H28" s="5"/>
      <c r="I28" s="5"/>
      <c r="J28" s="5"/>
      <c r="K28" s="11">
        <f>K25+K26</f>
        <v>22890796.25</v>
      </c>
    </row>
    <row r="29" spans="3:13" ht="28.8" hidden="1">
      <c r="C29" s="2" t="s">
        <v>13</v>
      </c>
      <c r="D29" s="1"/>
      <c r="E29" s="1"/>
      <c r="F29" s="1"/>
      <c r="G29" s="1"/>
      <c r="H29" s="1"/>
      <c r="I29" s="1"/>
      <c r="J29" s="1"/>
      <c r="K29" s="12">
        <v>0</v>
      </c>
    </row>
    <row r="30" spans="3:13" hidden="1">
      <c r="C30" s="5" t="s">
        <v>30</v>
      </c>
      <c r="D30" s="1"/>
      <c r="E30" s="1"/>
      <c r="F30" s="1"/>
      <c r="G30" s="1"/>
      <c r="H30" s="1"/>
      <c r="I30" s="1"/>
      <c r="J30" s="1"/>
      <c r="K30" s="6">
        <v>24743264</v>
      </c>
    </row>
    <row r="31" spans="3:13" ht="28.8" hidden="1">
      <c r="C31" s="2" t="s">
        <v>13</v>
      </c>
      <c r="D31" s="1"/>
      <c r="E31" s="1"/>
      <c r="F31" s="1"/>
      <c r="G31" s="1"/>
      <c r="H31" s="1"/>
      <c r="I31" s="1"/>
      <c r="J31" s="1"/>
      <c r="K31" s="3"/>
    </row>
    <row r="32" spans="3:13" hidden="1">
      <c r="C32" s="1" t="s">
        <v>14</v>
      </c>
      <c r="D32" s="1"/>
      <c r="E32" s="1"/>
      <c r="F32" s="1"/>
      <c r="G32" s="1"/>
      <c r="H32" s="1"/>
      <c r="I32" s="1"/>
      <c r="J32" s="1"/>
      <c r="K32" s="13">
        <f>K28-K30</f>
        <v>-1852467.75</v>
      </c>
    </row>
    <row r="33" spans="3:11" hidden="1">
      <c r="C33" s="1"/>
      <c r="D33" s="1"/>
      <c r="E33" s="1"/>
      <c r="F33" s="1"/>
      <c r="G33" s="1"/>
      <c r="H33" s="1"/>
      <c r="I33" s="1"/>
      <c r="J33" s="1"/>
      <c r="K33" s="3"/>
    </row>
  </sheetData>
  <mergeCells count="12">
    <mergeCell ref="C4:D5"/>
    <mergeCell ref="E4:E5"/>
    <mergeCell ref="F4:F5"/>
    <mergeCell ref="K4:K5"/>
    <mergeCell ref="C14:C16"/>
    <mergeCell ref="C17:C21"/>
    <mergeCell ref="C23:F23"/>
    <mergeCell ref="C2:K2"/>
    <mergeCell ref="C10:C11"/>
    <mergeCell ref="C12:C13"/>
    <mergeCell ref="C6:C9"/>
    <mergeCell ref="G4:J4"/>
  </mergeCells>
  <phoneticPr fontId="3" type="noConversion"/>
  <pageMargins left="0.25" right="0.25" top="0.75" bottom="0.75" header="0.3" footer="0.3"/>
  <pageSetup paperSize="9" scale="5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C1:M33"/>
  <sheetViews>
    <sheetView workbookViewId="0">
      <selection activeCell="C72" sqref="C72"/>
    </sheetView>
  </sheetViews>
  <sheetFormatPr defaultRowHeight="14.4"/>
  <cols>
    <col min="3" max="3" width="49.6640625" customWidth="1"/>
    <col min="4" max="4" width="15.109375" customWidth="1"/>
    <col min="5" max="5" width="12.33203125" customWidth="1"/>
    <col min="6" max="6" width="12" customWidth="1"/>
    <col min="7" max="10" width="12.88671875" customWidth="1"/>
    <col min="11" max="11" width="14" customWidth="1"/>
  </cols>
  <sheetData>
    <row r="1" spans="3:11">
      <c r="K1" t="s">
        <v>47</v>
      </c>
    </row>
    <row r="2" spans="3:11" ht="115.5" customHeight="1">
      <c r="C2" s="30" t="s">
        <v>46</v>
      </c>
      <c r="D2" s="30"/>
      <c r="E2" s="30"/>
      <c r="F2" s="30"/>
      <c r="G2" s="30"/>
      <c r="H2" s="30"/>
      <c r="I2" s="30"/>
      <c r="J2" s="30"/>
      <c r="K2" s="30"/>
    </row>
    <row r="4" spans="3:11" ht="30" customHeight="1">
      <c r="C4" s="35" t="s">
        <v>1</v>
      </c>
      <c r="D4" s="36"/>
      <c r="E4" s="39" t="s">
        <v>5</v>
      </c>
      <c r="F4" s="19" t="s">
        <v>2</v>
      </c>
      <c r="G4" s="32" t="s">
        <v>3</v>
      </c>
      <c r="H4" s="33"/>
      <c r="I4" s="33"/>
      <c r="J4" s="34"/>
      <c r="K4" s="19" t="s">
        <v>4</v>
      </c>
    </row>
    <row r="5" spans="3:11">
      <c r="C5" s="37"/>
      <c r="D5" s="38"/>
      <c r="E5" s="40"/>
      <c r="F5" s="20"/>
      <c r="G5" s="1" t="s">
        <v>34</v>
      </c>
      <c r="H5" s="1" t="s">
        <v>35</v>
      </c>
      <c r="I5" s="1" t="s">
        <v>36</v>
      </c>
      <c r="J5" s="1" t="s">
        <v>37</v>
      </c>
      <c r="K5" s="20"/>
    </row>
    <row r="6" spans="3:11" ht="61.5" customHeight="1">
      <c r="C6" s="27" t="s">
        <v>22</v>
      </c>
      <c r="D6" s="2" t="s">
        <v>24</v>
      </c>
      <c r="E6" s="3">
        <f>'15 дс'!E6</f>
        <v>132690</v>
      </c>
      <c r="F6" s="3">
        <f>'15 дс'!F6</f>
        <v>131545</v>
      </c>
      <c r="G6" s="4">
        <v>55</v>
      </c>
      <c r="H6" s="4">
        <v>41</v>
      </c>
      <c r="I6" s="4">
        <v>70</v>
      </c>
      <c r="J6" s="4">
        <v>64</v>
      </c>
      <c r="K6" s="3">
        <f>(G6/12*3+H6/12*3+I6/12*3+J6/12*3)*F6</f>
        <v>7563837.5</v>
      </c>
    </row>
    <row r="7" spans="3:11" ht="61.5" customHeight="1">
      <c r="C7" s="28"/>
      <c r="D7" s="2" t="s">
        <v>32</v>
      </c>
      <c r="E7" s="3">
        <f>'15 дс'!E7</f>
        <v>160451</v>
      </c>
      <c r="F7" s="3">
        <f>'15 дс'!F7</f>
        <v>159306</v>
      </c>
      <c r="G7" s="4"/>
      <c r="H7" s="4"/>
      <c r="I7" s="4"/>
      <c r="J7" s="4"/>
      <c r="K7" s="3">
        <f t="shared" ref="K7:K13" si="0">(G7/12*3+H7/12*3+I7/12*3+J7/12*3)*F7</f>
        <v>0</v>
      </c>
    </row>
    <row r="8" spans="3:11" ht="61.5" customHeight="1">
      <c r="C8" s="28"/>
      <c r="D8" s="2" t="s">
        <v>23</v>
      </c>
      <c r="E8" s="3">
        <f>'15 дс'!E8</f>
        <v>90898</v>
      </c>
      <c r="F8" s="3">
        <f>'15 дс'!F8</f>
        <v>89753</v>
      </c>
      <c r="G8" s="4">
        <v>155</v>
      </c>
      <c r="H8" s="4">
        <v>160</v>
      </c>
      <c r="I8" s="4">
        <v>129</v>
      </c>
      <c r="J8" s="4">
        <v>125</v>
      </c>
      <c r="K8" s="3">
        <f t="shared" si="0"/>
        <v>12767364.25</v>
      </c>
    </row>
    <row r="9" spans="3:11" ht="61.5" customHeight="1">
      <c r="C9" s="29"/>
      <c r="D9" s="2" t="s">
        <v>33</v>
      </c>
      <c r="E9" s="3">
        <f>'15 дс'!E9</f>
        <v>110937</v>
      </c>
      <c r="F9" s="3">
        <f>'15 дс'!F9</f>
        <v>109792</v>
      </c>
      <c r="G9" s="4"/>
      <c r="H9" s="4"/>
      <c r="I9" s="4"/>
      <c r="J9" s="4"/>
      <c r="K9" s="3">
        <f t="shared" si="0"/>
        <v>0</v>
      </c>
    </row>
    <row r="10" spans="3:11" ht="73.5" customHeight="1">
      <c r="C10" s="31" t="s">
        <v>25</v>
      </c>
      <c r="D10" s="2" t="s">
        <v>24</v>
      </c>
      <c r="E10" s="3">
        <f>'15 дс'!E10</f>
        <v>158733</v>
      </c>
      <c r="F10" s="3">
        <f>'15 дс'!F10</f>
        <v>157588</v>
      </c>
      <c r="G10" s="4"/>
      <c r="H10" s="4"/>
      <c r="I10" s="4"/>
      <c r="J10" s="4"/>
      <c r="K10" s="3">
        <f t="shared" si="0"/>
        <v>0</v>
      </c>
    </row>
    <row r="11" spans="3:11" ht="93.75" customHeight="1">
      <c r="C11" s="31"/>
      <c r="D11" s="2" t="s">
        <v>23</v>
      </c>
      <c r="E11" s="3">
        <f>'15 дс'!E11</f>
        <v>108673</v>
      </c>
      <c r="F11" s="3">
        <f>'15 дс'!F11</f>
        <v>107528</v>
      </c>
      <c r="G11" s="4"/>
      <c r="H11" s="4"/>
      <c r="I11" s="4"/>
      <c r="J11" s="4"/>
      <c r="K11" s="3">
        <f t="shared" si="0"/>
        <v>0</v>
      </c>
    </row>
    <row r="12" spans="3:11" ht="63" customHeight="1">
      <c r="C12" s="21" t="s">
        <v>31</v>
      </c>
      <c r="D12" s="2" t="s">
        <v>26</v>
      </c>
      <c r="E12" s="3">
        <f>'15 дс'!E12</f>
        <v>214757</v>
      </c>
      <c r="F12" s="3">
        <f>'15 дс'!F12</f>
        <v>213612</v>
      </c>
      <c r="G12" s="4"/>
      <c r="H12" s="4"/>
      <c r="I12" s="4"/>
      <c r="J12" s="4"/>
      <c r="K12" s="3">
        <f t="shared" si="0"/>
        <v>0</v>
      </c>
    </row>
    <row r="13" spans="3:11" ht="59.25" customHeight="1">
      <c r="C13" s="23"/>
      <c r="D13" s="2" t="s">
        <v>23</v>
      </c>
      <c r="E13" s="3">
        <f>'15 дс'!E13</f>
        <v>191685</v>
      </c>
      <c r="F13" s="3">
        <f>'15 дс'!F13</f>
        <v>190540</v>
      </c>
      <c r="G13" s="4">
        <v>5</v>
      </c>
      <c r="H13" s="4">
        <v>5</v>
      </c>
      <c r="I13" s="4">
        <v>9</v>
      </c>
      <c r="J13" s="4">
        <v>10</v>
      </c>
      <c r="K13" s="3">
        <f t="shared" si="0"/>
        <v>1381415</v>
      </c>
    </row>
    <row r="14" spans="3:11" ht="0.75" customHeight="1">
      <c r="C14" s="21" t="s">
        <v>9</v>
      </c>
      <c r="D14" s="2" t="s">
        <v>6</v>
      </c>
      <c r="E14" s="3"/>
      <c r="F14" s="3"/>
      <c r="G14" s="4"/>
      <c r="H14" s="4"/>
      <c r="I14" s="4"/>
      <c r="J14" s="4"/>
      <c r="K14" s="3">
        <f t="shared" ref="K14:K22" si="1">F14*G14</f>
        <v>0</v>
      </c>
    </row>
    <row r="15" spans="3:11" ht="33.75" hidden="1" customHeight="1">
      <c r="C15" s="22"/>
      <c r="D15" s="2" t="s">
        <v>7</v>
      </c>
      <c r="E15" s="3"/>
      <c r="F15" s="3"/>
      <c r="G15" s="4"/>
      <c r="H15" s="4"/>
      <c r="I15" s="4"/>
      <c r="J15" s="4"/>
      <c r="K15" s="3">
        <f t="shared" si="1"/>
        <v>0</v>
      </c>
    </row>
    <row r="16" spans="3:11" ht="45" hidden="1" customHeight="1">
      <c r="C16" s="23"/>
      <c r="D16" s="2" t="s">
        <v>8</v>
      </c>
      <c r="E16" s="3"/>
      <c r="F16" s="3"/>
      <c r="G16" s="4"/>
      <c r="H16" s="4"/>
      <c r="I16" s="4"/>
      <c r="J16" s="4"/>
      <c r="K16" s="3">
        <f t="shared" si="1"/>
        <v>0</v>
      </c>
    </row>
    <row r="17" spans="3:13" ht="45" hidden="1" customHeight="1">
      <c r="C17" s="27" t="s">
        <v>15</v>
      </c>
      <c r="D17" s="2" t="s">
        <v>16</v>
      </c>
      <c r="E17" s="3"/>
      <c r="F17" s="3"/>
      <c r="G17" s="4"/>
      <c r="H17" s="4"/>
      <c r="I17" s="4"/>
      <c r="J17" s="4"/>
      <c r="K17" s="3">
        <f t="shared" si="1"/>
        <v>0</v>
      </c>
    </row>
    <row r="18" spans="3:13" ht="45" hidden="1" customHeight="1">
      <c r="C18" s="28"/>
      <c r="D18" s="2" t="s">
        <v>17</v>
      </c>
      <c r="E18" s="3"/>
      <c r="F18" s="3"/>
      <c r="G18" s="4"/>
      <c r="H18" s="4"/>
      <c r="I18" s="4"/>
      <c r="J18" s="4"/>
      <c r="K18" s="3">
        <f t="shared" si="1"/>
        <v>0</v>
      </c>
    </row>
    <row r="19" spans="3:13" ht="45" hidden="1" customHeight="1">
      <c r="C19" s="28"/>
      <c r="D19" s="2" t="s">
        <v>19</v>
      </c>
      <c r="E19" s="3"/>
      <c r="F19" s="3"/>
      <c r="G19" s="4"/>
      <c r="H19" s="4"/>
      <c r="I19" s="4"/>
      <c r="J19" s="4"/>
      <c r="K19" s="3">
        <f t="shared" si="1"/>
        <v>0</v>
      </c>
    </row>
    <row r="20" spans="3:13" ht="45" hidden="1" customHeight="1">
      <c r="C20" s="28"/>
      <c r="D20" s="2" t="s">
        <v>18</v>
      </c>
      <c r="E20" s="3"/>
      <c r="F20" s="3"/>
      <c r="G20" s="4"/>
      <c r="H20" s="4"/>
      <c r="I20" s="4"/>
      <c r="J20" s="4"/>
      <c r="K20" s="3">
        <f t="shared" si="1"/>
        <v>0</v>
      </c>
    </row>
    <row r="21" spans="3:13" ht="55.5" hidden="1" customHeight="1">
      <c r="C21" s="29"/>
      <c r="D21" s="2" t="s">
        <v>20</v>
      </c>
      <c r="E21" s="3"/>
      <c r="F21" s="3"/>
      <c r="G21" s="4"/>
      <c r="H21" s="4"/>
      <c r="I21" s="4"/>
      <c r="J21" s="4"/>
      <c r="K21" s="3">
        <f t="shared" si="1"/>
        <v>0</v>
      </c>
    </row>
    <row r="22" spans="3:13" ht="110.25" hidden="1" customHeight="1">
      <c r="C22" s="16" t="s">
        <v>21</v>
      </c>
      <c r="D22" s="2"/>
      <c r="E22" s="3"/>
      <c r="F22" s="3"/>
      <c r="G22" s="4"/>
      <c r="H22" s="4"/>
      <c r="I22" s="4"/>
      <c r="J22" s="4"/>
      <c r="K22" s="3">
        <f t="shared" si="1"/>
        <v>0</v>
      </c>
    </row>
    <row r="23" spans="3:13" ht="28.5" customHeight="1">
      <c r="C23" s="24" t="s">
        <v>11</v>
      </c>
      <c r="D23" s="25"/>
      <c r="E23" s="25"/>
      <c r="F23" s="26"/>
      <c r="G23" s="7">
        <f>SUM(G6:G22)</f>
        <v>215</v>
      </c>
      <c r="H23" s="7">
        <f>SUM(H6:H22)</f>
        <v>206</v>
      </c>
      <c r="I23" s="7">
        <f>SUM(I6:I22)</f>
        <v>208</v>
      </c>
      <c r="J23" s="7">
        <f>SUM(J6:J22)</f>
        <v>199</v>
      </c>
      <c r="K23" s="7">
        <f>SUM(K6:K22)</f>
        <v>21712616.75</v>
      </c>
      <c r="M23" s="14"/>
    </row>
    <row r="24" spans="3:13" ht="24.75" customHeight="1">
      <c r="C24" s="17" t="s">
        <v>10</v>
      </c>
      <c r="D24" s="15"/>
      <c r="E24" s="6"/>
      <c r="F24" s="6">
        <f>E6-F6</f>
        <v>1145</v>
      </c>
      <c r="G24" s="7">
        <f>G23</f>
        <v>215</v>
      </c>
      <c r="H24" s="7">
        <f>H23</f>
        <v>206</v>
      </c>
      <c r="I24" s="7">
        <f>I23</f>
        <v>208</v>
      </c>
      <c r="J24" s="7">
        <f>J23</f>
        <v>199</v>
      </c>
      <c r="K24" s="3">
        <f>(G24/12*3+H24/12*3+I24/12*3+J24/12*3)*F24</f>
        <v>237015</v>
      </c>
    </row>
    <row r="25" spans="3:13" ht="14.25" customHeight="1">
      <c r="C25" s="1" t="s">
        <v>0</v>
      </c>
      <c r="D25" s="1"/>
      <c r="E25" s="1"/>
      <c r="F25" s="1"/>
      <c r="G25" s="1"/>
      <c r="H25" s="1"/>
      <c r="I25" s="1"/>
      <c r="J25" s="1"/>
      <c r="K25" s="10">
        <f>K23+K24</f>
        <v>21949631.75</v>
      </c>
    </row>
    <row r="26" spans="3:13" ht="40.5" customHeight="1">
      <c r="C26" s="2" t="s">
        <v>38</v>
      </c>
      <c r="D26" s="1"/>
      <c r="E26" s="1"/>
      <c r="F26" s="1"/>
      <c r="G26" s="1"/>
      <c r="H26" s="1"/>
      <c r="I26" s="1"/>
      <c r="J26" s="1"/>
      <c r="K26" s="10">
        <v>3394041</v>
      </c>
    </row>
    <row r="27" spans="3:13">
      <c r="C27" s="1" t="s">
        <v>12</v>
      </c>
      <c r="D27" s="1"/>
      <c r="E27" s="1"/>
      <c r="F27" s="8">
        <v>2.4299999999999999E-2</v>
      </c>
      <c r="G27" s="1"/>
      <c r="H27" s="1"/>
      <c r="I27" s="1"/>
      <c r="J27" s="1"/>
      <c r="K27" s="9">
        <v>483082</v>
      </c>
    </row>
    <row r="28" spans="3:13" ht="27" customHeight="1">
      <c r="C28" s="5" t="s">
        <v>28</v>
      </c>
      <c r="D28" s="5"/>
      <c r="E28" s="5"/>
      <c r="F28" s="5"/>
      <c r="G28" s="5"/>
      <c r="H28" s="5"/>
      <c r="I28" s="5"/>
      <c r="J28" s="5"/>
      <c r="K28" s="11">
        <f>K25+K26</f>
        <v>25343672.75</v>
      </c>
    </row>
    <row r="29" spans="3:13" ht="28.8" hidden="1">
      <c r="C29" s="2" t="s">
        <v>13</v>
      </c>
      <c r="D29" s="1"/>
      <c r="E29" s="1"/>
      <c r="F29" s="1"/>
      <c r="G29" s="1"/>
      <c r="H29" s="1"/>
      <c r="I29" s="1"/>
      <c r="J29" s="1"/>
      <c r="K29" s="12">
        <v>0</v>
      </c>
    </row>
    <row r="30" spans="3:13" hidden="1">
      <c r="C30" s="5" t="s">
        <v>30</v>
      </c>
      <c r="D30" s="1"/>
      <c r="E30" s="1"/>
      <c r="F30" s="1"/>
      <c r="G30" s="1"/>
      <c r="H30" s="1"/>
      <c r="I30" s="1"/>
      <c r="J30" s="1"/>
      <c r="K30" s="6">
        <v>19396857</v>
      </c>
    </row>
    <row r="31" spans="3:13" ht="28.8" hidden="1">
      <c r="C31" s="2" t="s">
        <v>13</v>
      </c>
      <c r="D31" s="1"/>
      <c r="E31" s="1"/>
      <c r="F31" s="1"/>
      <c r="G31" s="1"/>
      <c r="H31" s="1"/>
      <c r="I31" s="1"/>
      <c r="J31" s="1"/>
      <c r="K31" s="3"/>
    </row>
    <row r="32" spans="3:13" hidden="1">
      <c r="C32" s="1" t="s">
        <v>14</v>
      </c>
      <c r="D32" s="1"/>
      <c r="E32" s="1"/>
      <c r="F32" s="1"/>
      <c r="G32" s="1"/>
      <c r="H32" s="1"/>
      <c r="I32" s="1"/>
      <c r="J32" s="1"/>
      <c r="K32" s="13">
        <f>K28-K30</f>
        <v>5946815.75</v>
      </c>
    </row>
    <row r="33" spans="3:11" hidden="1">
      <c r="C33" s="1"/>
      <c r="D33" s="1"/>
      <c r="E33" s="1"/>
      <c r="F33" s="1"/>
      <c r="G33" s="1"/>
      <c r="H33" s="1"/>
      <c r="I33" s="1"/>
      <c r="J33" s="1"/>
      <c r="K33" s="3"/>
    </row>
  </sheetData>
  <mergeCells count="12">
    <mergeCell ref="E4:E5"/>
    <mergeCell ref="F4:F5"/>
    <mergeCell ref="G4:J4"/>
    <mergeCell ref="K4:K5"/>
    <mergeCell ref="C14:C16"/>
    <mergeCell ref="C17:C21"/>
    <mergeCell ref="C23:F23"/>
    <mergeCell ref="C2:K2"/>
    <mergeCell ref="C10:C11"/>
    <mergeCell ref="C12:C13"/>
    <mergeCell ref="C6:C9"/>
    <mergeCell ref="C4:D5"/>
  </mergeCells>
  <phoneticPr fontId="3" type="noConversion"/>
  <pageMargins left="0.25" right="0.25" top="0.75" bottom="0.75" header="0.3" footer="0.3"/>
  <pageSetup paperSize="9" scale="57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C1:M34"/>
  <sheetViews>
    <sheetView topLeftCell="A13" workbookViewId="0">
      <selection activeCell="K25" sqref="K25"/>
    </sheetView>
  </sheetViews>
  <sheetFormatPr defaultRowHeight="14.4"/>
  <cols>
    <col min="3" max="3" width="49.6640625" customWidth="1"/>
    <col min="4" max="4" width="15.109375" customWidth="1"/>
    <col min="5" max="5" width="12.33203125" customWidth="1"/>
    <col min="6" max="6" width="12" customWidth="1"/>
    <col min="7" max="10" width="12.88671875" customWidth="1"/>
    <col min="11" max="11" width="14" customWidth="1"/>
  </cols>
  <sheetData>
    <row r="1" spans="3:11">
      <c r="K1" t="s">
        <v>49</v>
      </c>
    </row>
    <row r="2" spans="3:11" ht="126.75" customHeight="1">
      <c r="C2" s="30" t="s">
        <v>48</v>
      </c>
      <c r="D2" s="30"/>
      <c r="E2" s="30"/>
      <c r="F2" s="30"/>
      <c r="G2" s="30"/>
      <c r="H2" s="30"/>
      <c r="I2" s="30"/>
      <c r="J2" s="30"/>
      <c r="K2" s="30"/>
    </row>
    <row r="4" spans="3:11" ht="30" customHeight="1">
      <c r="C4" s="42" t="s">
        <v>1</v>
      </c>
      <c r="D4" s="43"/>
      <c r="E4" s="39" t="s">
        <v>5</v>
      </c>
      <c r="F4" s="19" t="s">
        <v>2</v>
      </c>
      <c r="G4" s="32" t="s">
        <v>3</v>
      </c>
      <c r="H4" s="33"/>
      <c r="I4" s="33"/>
      <c r="J4" s="34"/>
      <c r="K4" s="19" t="s">
        <v>4</v>
      </c>
    </row>
    <row r="5" spans="3:11">
      <c r="C5" s="44"/>
      <c r="D5" s="45"/>
      <c r="E5" s="40"/>
      <c r="F5" s="20"/>
      <c r="G5" s="1" t="s">
        <v>34</v>
      </c>
      <c r="H5" s="1" t="s">
        <v>35</v>
      </c>
      <c r="I5" s="1" t="s">
        <v>36</v>
      </c>
      <c r="J5" s="1" t="s">
        <v>37</v>
      </c>
      <c r="K5" s="20"/>
    </row>
    <row r="6" spans="3:11" ht="61.5" customHeight="1">
      <c r="C6" s="27" t="s">
        <v>22</v>
      </c>
      <c r="D6" s="2" t="s">
        <v>24</v>
      </c>
      <c r="E6" s="3">
        <f>'16 дс'!E6</f>
        <v>132690</v>
      </c>
      <c r="F6" s="3">
        <f>'16 дс'!F6</f>
        <v>131545</v>
      </c>
      <c r="G6" s="4">
        <v>16</v>
      </c>
      <c r="H6" s="4">
        <v>12</v>
      </c>
      <c r="I6" s="4">
        <v>22</v>
      </c>
      <c r="J6" s="4">
        <v>19</v>
      </c>
      <c r="K6" s="3">
        <f>(G6/12*3+H6/12*3+I6/12*3+J6/12*3)*F6</f>
        <v>2269151.25</v>
      </c>
    </row>
    <row r="7" spans="3:11" ht="61.5" customHeight="1">
      <c r="C7" s="28"/>
      <c r="D7" s="2" t="s">
        <v>32</v>
      </c>
      <c r="E7" s="3">
        <f>'16 дс'!E7</f>
        <v>160451</v>
      </c>
      <c r="F7" s="3">
        <f>'16 дс'!F7</f>
        <v>159306</v>
      </c>
      <c r="G7" s="4">
        <v>12</v>
      </c>
      <c r="H7" s="4">
        <v>10</v>
      </c>
      <c r="I7" s="4">
        <v>10</v>
      </c>
      <c r="J7" s="4">
        <v>6</v>
      </c>
      <c r="K7" s="3">
        <f t="shared" ref="K7:K14" si="0">(G7/12*3+H7/12*3+I7/12*3+J7/12*3)*F7</f>
        <v>1513407</v>
      </c>
    </row>
    <row r="8" spans="3:11" ht="61.5" customHeight="1">
      <c r="C8" s="28"/>
      <c r="D8" s="2" t="s">
        <v>23</v>
      </c>
      <c r="E8" s="3">
        <f>'16 дс'!E8</f>
        <v>90898</v>
      </c>
      <c r="F8" s="3">
        <f>'16 дс'!F8</f>
        <v>89753</v>
      </c>
      <c r="G8" s="4">
        <v>70</v>
      </c>
      <c r="H8" s="4">
        <v>66</v>
      </c>
      <c r="I8" s="4">
        <v>53</v>
      </c>
      <c r="J8" s="4">
        <v>58</v>
      </c>
      <c r="K8" s="3">
        <f t="shared" si="0"/>
        <v>5542247.75</v>
      </c>
    </row>
    <row r="9" spans="3:11" ht="61.5" customHeight="1">
      <c r="C9" s="29"/>
      <c r="D9" s="2" t="s">
        <v>33</v>
      </c>
      <c r="E9" s="3">
        <f>'16 дс'!E9</f>
        <v>110937</v>
      </c>
      <c r="F9" s="3">
        <f>'16 дс'!F9</f>
        <v>109792</v>
      </c>
      <c r="G9" s="4">
        <v>26</v>
      </c>
      <c r="H9" s="4">
        <v>29</v>
      </c>
      <c r="I9" s="4">
        <v>26</v>
      </c>
      <c r="J9" s="4">
        <v>30</v>
      </c>
      <c r="K9" s="3">
        <f t="shared" si="0"/>
        <v>3046728</v>
      </c>
    </row>
    <row r="10" spans="3:11" ht="90.75" customHeight="1">
      <c r="C10" s="41" t="s">
        <v>25</v>
      </c>
      <c r="D10" s="2" t="s">
        <v>24</v>
      </c>
      <c r="E10" s="3">
        <f>'16 дс'!E10</f>
        <v>158733</v>
      </c>
      <c r="F10" s="3">
        <f>'16 дс'!F10</f>
        <v>157588</v>
      </c>
      <c r="G10" s="4"/>
      <c r="H10" s="4"/>
      <c r="I10" s="4"/>
      <c r="J10" s="4"/>
      <c r="K10" s="3">
        <f t="shared" si="0"/>
        <v>0</v>
      </c>
    </row>
    <row r="11" spans="3:11" ht="90.75" customHeight="1">
      <c r="C11" s="41"/>
      <c r="D11" s="2" t="s">
        <v>23</v>
      </c>
      <c r="E11" s="3">
        <f>'16 дс'!E11</f>
        <v>108673</v>
      </c>
      <c r="F11" s="3">
        <f>'16 дс'!F11</f>
        <v>107528</v>
      </c>
      <c r="G11" s="4"/>
      <c r="H11" s="4"/>
      <c r="I11" s="4"/>
      <c r="J11" s="4"/>
      <c r="K11" s="3">
        <f t="shared" si="0"/>
        <v>0</v>
      </c>
    </row>
    <row r="12" spans="3:11" ht="63" customHeight="1">
      <c r="C12" s="27" t="s">
        <v>31</v>
      </c>
      <c r="D12" s="2" t="s">
        <v>26</v>
      </c>
      <c r="E12" s="3">
        <f>'16 дс'!E12</f>
        <v>214757</v>
      </c>
      <c r="F12" s="3">
        <f>'16 дс'!F12</f>
        <v>213612</v>
      </c>
      <c r="G12" s="4"/>
      <c r="H12" s="4"/>
      <c r="I12" s="4"/>
      <c r="J12" s="4"/>
      <c r="K12" s="3">
        <f t="shared" si="0"/>
        <v>0</v>
      </c>
    </row>
    <row r="13" spans="3:11" ht="66" customHeight="1">
      <c r="C13" s="28"/>
      <c r="D13" s="2" t="s">
        <v>23</v>
      </c>
      <c r="E13" s="3">
        <f>'16 дс'!E13</f>
        <v>191685</v>
      </c>
      <c r="F13" s="3">
        <f>'16 дс'!F13</f>
        <v>190540</v>
      </c>
      <c r="G13" s="4">
        <v>1</v>
      </c>
      <c r="H13" s="4">
        <v>1</v>
      </c>
      <c r="I13" s="4">
        <v>2</v>
      </c>
      <c r="J13" s="4">
        <v>1</v>
      </c>
      <c r="K13" s="3">
        <f t="shared" si="0"/>
        <v>238175</v>
      </c>
    </row>
    <row r="14" spans="3:11" ht="66" customHeight="1">
      <c r="C14" s="29"/>
      <c r="D14" s="2" t="s">
        <v>33</v>
      </c>
      <c r="E14" s="3">
        <v>240956</v>
      </c>
      <c r="F14" s="3">
        <v>239811</v>
      </c>
      <c r="G14" s="4"/>
      <c r="H14" s="4"/>
      <c r="I14" s="4">
        <v>1</v>
      </c>
      <c r="J14" s="4">
        <v>1</v>
      </c>
      <c r="K14" s="3">
        <f t="shared" si="0"/>
        <v>119905.5</v>
      </c>
    </row>
    <row r="15" spans="3:11" ht="42" hidden="1" customHeight="1">
      <c r="C15" s="21" t="s">
        <v>9</v>
      </c>
      <c r="D15" s="2" t="s">
        <v>6</v>
      </c>
      <c r="E15" s="3"/>
      <c r="F15" s="3"/>
      <c r="G15" s="4"/>
      <c r="H15" s="4"/>
      <c r="I15" s="4"/>
      <c r="J15" s="4"/>
      <c r="K15" s="3">
        <f t="shared" ref="K15:K23" si="1">F15*G15</f>
        <v>0</v>
      </c>
    </row>
    <row r="16" spans="3:11" ht="33.75" hidden="1" customHeight="1">
      <c r="C16" s="22"/>
      <c r="D16" s="2" t="s">
        <v>7</v>
      </c>
      <c r="E16" s="3"/>
      <c r="F16" s="3"/>
      <c r="G16" s="4"/>
      <c r="H16" s="4"/>
      <c r="I16" s="4"/>
      <c r="J16" s="4"/>
      <c r="K16" s="3">
        <f t="shared" si="1"/>
        <v>0</v>
      </c>
    </row>
    <row r="17" spans="3:13" ht="45" hidden="1" customHeight="1">
      <c r="C17" s="23"/>
      <c r="D17" s="2" t="s">
        <v>8</v>
      </c>
      <c r="E17" s="3"/>
      <c r="F17" s="3"/>
      <c r="G17" s="4"/>
      <c r="H17" s="4"/>
      <c r="I17" s="4"/>
      <c r="J17" s="4"/>
      <c r="K17" s="3">
        <f t="shared" si="1"/>
        <v>0</v>
      </c>
    </row>
    <row r="18" spans="3:13" ht="45" hidden="1" customHeight="1">
      <c r="C18" s="27" t="s">
        <v>15</v>
      </c>
      <c r="D18" s="2" t="s">
        <v>16</v>
      </c>
      <c r="E18" s="3"/>
      <c r="F18" s="3"/>
      <c r="G18" s="4"/>
      <c r="H18" s="4"/>
      <c r="I18" s="4"/>
      <c r="J18" s="4"/>
      <c r="K18" s="3">
        <f t="shared" si="1"/>
        <v>0</v>
      </c>
    </row>
    <row r="19" spans="3:13" ht="45" hidden="1" customHeight="1">
      <c r="C19" s="28"/>
      <c r="D19" s="2" t="s">
        <v>17</v>
      </c>
      <c r="E19" s="3"/>
      <c r="F19" s="3"/>
      <c r="G19" s="4"/>
      <c r="H19" s="4"/>
      <c r="I19" s="4"/>
      <c r="J19" s="4"/>
      <c r="K19" s="3">
        <f t="shared" si="1"/>
        <v>0</v>
      </c>
    </row>
    <row r="20" spans="3:13" ht="45" hidden="1" customHeight="1">
      <c r="C20" s="28"/>
      <c r="D20" s="2" t="s">
        <v>19</v>
      </c>
      <c r="E20" s="3"/>
      <c r="F20" s="3"/>
      <c r="G20" s="4"/>
      <c r="H20" s="4"/>
      <c r="I20" s="4"/>
      <c r="J20" s="4"/>
      <c r="K20" s="3">
        <f t="shared" si="1"/>
        <v>0</v>
      </c>
    </row>
    <row r="21" spans="3:13" ht="45" hidden="1" customHeight="1">
      <c r="C21" s="28"/>
      <c r="D21" s="2" t="s">
        <v>18</v>
      </c>
      <c r="E21" s="3"/>
      <c r="F21" s="3"/>
      <c r="G21" s="4"/>
      <c r="H21" s="4"/>
      <c r="I21" s="4"/>
      <c r="J21" s="4"/>
      <c r="K21" s="3">
        <f t="shared" si="1"/>
        <v>0</v>
      </c>
    </row>
    <row r="22" spans="3:13" ht="17.25" hidden="1" customHeight="1">
      <c r="C22" s="29"/>
      <c r="D22" s="2" t="s">
        <v>20</v>
      </c>
      <c r="E22" s="3"/>
      <c r="F22" s="3"/>
      <c r="G22" s="4"/>
      <c r="H22" s="4"/>
      <c r="I22" s="4"/>
      <c r="J22" s="4"/>
      <c r="K22" s="3">
        <f t="shared" si="1"/>
        <v>0</v>
      </c>
    </row>
    <row r="23" spans="3:13" ht="13.5" hidden="1" customHeight="1">
      <c r="C23" s="16" t="s">
        <v>21</v>
      </c>
      <c r="D23" s="2"/>
      <c r="E23" s="3"/>
      <c r="F23" s="3"/>
      <c r="G23" s="4"/>
      <c r="H23" s="4"/>
      <c r="I23" s="4"/>
      <c r="J23" s="4"/>
      <c r="K23" s="3">
        <f t="shared" si="1"/>
        <v>0</v>
      </c>
    </row>
    <row r="24" spans="3:13" ht="28.5" customHeight="1">
      <c r="C24" s="24" t="s">
        <v>11</v>
      </c>
      <c r="D24" s="25"/>
      <c r="E24" s="25"/>
      <c r="F24" s="26"/>
      <c r="G24" s="7">
        <f>SUM(G6:G23)</f>
        <v>125</v>
      </c>
      <c r="H24" s="7">
        <f>SUM(H6:H23)</f>
        <v>118</v>
      </c>
      <c r="I24" s="7">
        <f>SUM(I6:I23)</f>
        <v>114</v>
      </c>
      <c r="J24" s="7">
        <f>SUM(J6:J23)</f>
        <v>115</v>
      </c>
      <c r="K24" s="7">
        <f>SUM(K6:K23)-1</f>
        <v>12729613.5</v>
      </c>
      <c r="M24" s="14"/>
    </row>
    <row r="25" spans="3:13" ht="24.75" customHeight="1">
      <c r="C25" s="17" t="s">
        <v>10</v>
      </c>
      <c r="D25" s="15"/>
      <c r="E25" s="6"/>
      <c r="F25" s="6">
        <f>E6-F6</f>
        <v>1145</v>
      </c>
      <c r="G25" s="7">
        <f>G24</f>
        <v>125</v>
      </c>
      <c r="H25" s="7">
        <f>H24</f>
        <v>118</v>
      </c>
      <c r="I25" s="7">
        <f>I24</f>
        <v>114</v>
      </c>
      <c r="J25" s="7">
        <f>J24</f>
        <v>115</v>
      </c>
      <c r="K25" s="3">
        <f>(G25/12*3+H25/12*3+I25/12*3+J25/12*3)*F25</f>
        <v>135110</v>
      </c>
    </row>
    <row r="26" spans="3:13" ht="13.5" customHeight="1">
      <c r="C26" s="1" t="s">
        <v>0</v>
      </c>
      <c r="D26" s="1"/>
      <c r="E26" s="1"/>
      <c r="F26" s="1"/>
      <c r="G26" s="1"/>
      <c r="H26" s="1"/>
      <c r="I26" s="1"/>
      <c r="J26" s="1"/>
      <c r="K26" s="10">
        <f>K24+K25</f>
        <v>12864723.5</v>
      </c>
    </row>
    <row r="27" spans="3:13" ht="31.5" customHeight="1">
      <c r="C27" s="2" t="s">
        <v>38</v>
      </c>
      <c r="D27" s="1"/>
      <c r="E27" s="1"/>
      <c r="F27" s="1"/>
      <c r="G27" s="1"/>
      <c r="H27" s="1"/>
      <c r="I27" s="1"/>
      <c r="J27" s="1"/>
      <c r="K27" s="10">
        <v>4561066</v>
      </c>
    </row>
    <row r="28" spans="3:13">
      <c r="C28" s="1" t="s">
        <v>12</v>
      </c>
      <c r="D28" s="1"/>
      <c r="E28" s="1"/>
      <c r="F28" s="8">
        <v>2.4299999999999999E-2</v>
      </c>
      <c r="G28" s="1"/>
      <c r="H28" s="1"/>
      <c r="I28" s="1"/>
      <c r="J28" s="1"/>
      <c r="K28" s="9">
        <v>346108</v>
      </c>
    </row>
    <row r="29" spans="3:13" ht="27" customHeight="1">
      <c r="C29" s="5" t="s">
        <v>28</v>
      </c>
      <c r="D29" s="5"/>
      <c r="E29" s="5"/>
      <c r="F29" s="5"/>
      <c r="G29" s="5"/>
      <c r="H29" s="5"/>
      <c r="I29" s="5"/>
      <c r="J29" s="5"/>
      <c r="K29" s="11">
        <f>K26+K27</f>
        <v>17425789.5</v>
      </c>
    </row>
    <row r="30" spans="3:13" ht="28.8" hidden="1">
      <c r="C30" s="2" t="s">
        <v>13</v>
      </c>
      <c r="D30" s="1"/>
      <c r="E30" s="1"/>
      <c r="F30" s="1"/>
      <c r="G30" s="1"/>
      <c r="H30" s="1"/>
      <c r="I30" s="1"/>
      <c r="J30" s="1"/>
      <c r="K30" s="12">
        <v>0</v>
      </c>
    </row>
    <row r="31" spans="3:13" hidden="1">
      <c r="C31" s="5" t="s">
        <v>30</v>
      </c>
      <c r="D31" s="1"/>
      <c r="E31" s="1"/>
      <c r="F31" s="1"/>
      <c r="G31" s="1"/>
      <c r="H31" s="1"/>
      <c r="I31" s="1"/>
      <c r="J31" s="1"/>
      <c r="K31" s="6">
        <v>13897012</v>
      </c>
    </row>
    <row r="32" spans="3:13" ht="28.8" hidden="1">
      <c r="C32" s="2" t="s">
        <v>13</v>
      </c>
      <c r="D32" s="1"/>
      <c r="E32" s="1"/>
      <c r="F32" s="1"/>
      <c r="G32" s="1"/>
      <c r="H32" s="1"/>
      <c r="I32" s="1"/>
      <c r="J32" s="1"/>
      <c r="K32" s="3"/>
    </row>
    <row r="33" spans="3:11" hidden="1">
      <c r="C33" s="1" t="s">
        <v>14</v>
      </c>
      <c r="D33" s="1"/>
      <c r="E33" s="1"/>
      <c r="F33" s="1"/>
      <c r="G33" s="1"/>
      <c r="H33" s="1"/>
      <c r="I33" s="1"/>
      <c r="J33" s="1"/>
      <c r="K33" s="13">
        <f>K29-K31</f>
        <v>3528777.5</v>
      </c>
    </row>
    <row r="34" spans="3:11" hidden="1">
      <c r="C34" s="1"/>
      <c r="D34" s="1"/>
      <c r="E34" s="1"/>
      <c r="F34" s="1"/>
      <c r="G34" s="1"/>
      <c r="H34" s="1"/>
      <c r="I34" s="1"/>
      <c r="J34" s="1"/>
      <c r="K34" s="3"/>
    </row>
  </sheetData>
  <mergeCells count="12">
    <mergeCell ref="E4:E5"/>
    <mergeCell ref="F4:F5"/>
    <mergeCell ref="K4:K5"/>
    <mergeCell ref="C12:C14"/>
    <mergeCell ref="C15:C17"/>
    <mergeCell ref="C18:C22"/>
    <mergeCell ref="C24:F24"/>
    <mergeCell ref="C2:K2"/>
    <mergeCell ref="C10:C11"/>
    <mergeCell ref="C6:C9"/>
    <mergeCell ref="C4:D5"/>
    <mergeCell ref="G4:J4"/>
  </mergeCells>
  <phoneticPr fontId="3" type="noConversion"/>
  <pageMargins left="0.25" right="0.25" top="0.75" bottom="0.75" header="0.3" footer="0.3"/>
  <pageSetup paperSize="9" scale="5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15 дс</vt:lpstr>
      <vt:lpstr>16 дс</vt:lpstr>
      <vt:lpstr>19 дс</vt:lpstr>
      <vt:lpstr>23 дс</vt:lpstr>
      <vt:lpstr>30 дс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2025-11-24T11:40:37Z</cp:lastPrinted>
  <dcterms:created xsi:type="dcterms:W3CDTF">2015-06-05T18:19:34Z</dcterms:created>
  <dcterms:modified xsi:type="dcterms:W3CDTF">2025-12-02T04:33:04Z</dcterms:modified>
</cp:coreProperties>
</file>